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1(定) " sheetId="1" r:id="rId1"/>
  </sheets>
  <definedNames>
    <definedName name="_xlnm.Print_Area" localSheetId="0">'1(定) '!$A$1:$N$25</definedName>
    <definedName name="_xlnm._FilterDatabase" localSheetId="0" hidden="1">'1(定) '!$A$1:$N$23</definedName>
  </definedNames>
  <calcPr calcId="144525"/>
</workbook>
</file>

<file path=xl/comments1.xml><?xml version="1.0" encoding="utf-8"?>
<comments xmlns="http://schemas.openxmlformats.org/spreadsheetml/2006/main">
  <authors>
    <author>2210pc02</author>
  </authors>
  <commentList>
    <comment ref="R19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 xml:space="preserve">18新增+盈余
</t>
        </r>
      </text>
    </comment>
    <comment ref="AJ19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2018年底数包含2019年国家任务储备的开工</t>
        </r>
      </text>
    </comment>
    <comment ref="C24" authorId="0">
      <text>
        <r>
          <rPr>
            <b/>
            <sz val="12"/>
            <rFont val="宋体"/>
            <charset val="134"/>
          </rPr>
          <t>2018盈余+2018自治区新增,新增1420</t>
        </r>
      </text>
    </comment>
    <comment ref="C25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2018盈余+自治区新增+2019国家</t>
        </r>
      </text>
    </comment>
    <comment ref="J25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新增859套</t>
        </r>
      </text>
    </comment>
  </commentList>
</comments>
</file>

<file path=xl/sharedStrings.xml><?xml version="1.0" encoding="utf-8"?>
<sst xmlns="http://schemas.openxmlformats.org/spreadsheetml/2006/main" count="123" uniqueCount="75">
  <si>
    <t>附件1</t>
  </si>
  <si>
    <t xml:space="preserve"> 2019年全区棚户区改造开工情况通报表
（截至2019年8月25日）     </t>
  </si>
  <si>
    <t>今年新开工</t>
  </si>
  <si>
    <r>
      <rPr>
        <b/>
        <sz val="16"/>
        <rFont val="Times New Roman"/>
        <charset val="0"/>
      </rPr>
      <t xml:space="preserve"> </t>
    </r>
    <r>
      <rPr>
        <b/>
        <sz val="16"/>
        <rFont val="方正仿宋_GBK"/>
        <charset val="134"/>
      </rPr>
      <t>任务</t>
    </r>
    <r>
      <rPr>
        <b/>
        <sz val="16"/>
        <rFont val="Times New Roman"/>
        <charset val="0"/>
      </rPr>
      <t xml:space="preserve"> 
               </t>
    </r>
    <r>
      <rPr>
        <b/>
        <sz val="16"/>
        <rFont val="方正仿宋_GBK"/>
        <charset val="134"/>
      </rPr>
      <t>城市</t>
    </r>
  </si>
  <si>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年度国家目标任务</t>
    </r>
  </si>
  <si>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年自治区新增任务</t>
    </r>
  </si>
  <si>
    <t xml:space="preserve"> 任务 
               城市</t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</si>
  <si>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年国家</t>
    </r>
  </si>
  <si>
    <r>
      <rPr>
        <b/>
        <sz val="20"/>
        <rFont val="Times New Roman"/>
        <charset val="0"/>
      </rPr>
      <t>2018</t>
    </r>
    <r>
      <rPr>
        <b/>
        <sz val="20"/>
        <rFont val="宋体"/>
        <charset val="134"/>
      </rPr>
      <t>自治区新增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</si>
  <si>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年国家储备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</si>
  <si>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自治区新增</t>
    </r>
  </si>
  <si>
    <t>1+2+3+4合计</t>
  </si>
  <si>
    <t>新建实物安置</t>
  </si>
  <si>
    <t>货币安置</t>
  </si>
  <si>
    <t>合计</t>
  </si>
  <si>
    <r>
      <rPr>
        <sz val="20"/>
        <rFont val="Times New Roman"/>
        <charset val="0"/>
      </rPr>
      <t>2018</t>
    </r>
    <r>
      <rPr>
        <sz val="20"/>
        <rFont val="宋体"/>
        <charset val="134"/>
      </rPr>
      <t>年开工底数</t>
    </r>
    <r>
      <rPr>
        <sz val="20"/>
        <rFont val="Times New Roman"/>
        <charset val="0"/>
      </rPr>
      <t>(2018</t>
    </r>
    <r>
      <rPr>
        <sz val="20"/>
        <rFont val="宋体"/>
        <charset val="134"/>
      </rPr>
      <t>年自治区新增</t>
    </r>
    <r>
      <rPr>
        <sz val="20"/>
        <rFont val="Times New Roman"/>
        <charset val="0"/>
      </rPr>
      <t>)</t>
    </r>
  </si>
  <si>
    <r>
      <rPr>
        <b/>
        <sz val="14"/>
        <rFont val="方正仿宋_GBK"/>
        <charset val="134"/>
      </rPr>
      <t>年度目标责任套（户）数</t>
    </r>
  </si>
  <si>
    <r>
      <rPr>
        <b/>
        <sz val="14"/>
        <color theme="1"/>
        <rFont val="方正仿宋_GBK"/>
        <charset val="134"/>
      </rPr>
      <t>总改造套数</t>
    </r>
  </si>
  <si>
    <r>
      <rPr>
        <b/>
        <sz val="14"/>
        <rFont val="方正仿宋_GBK"/>
        <charset val="134"/>
      </rPr>
      <t>总改造完成率</t>
    </r>
  </si>
  <si>
    <r>
      <rPr>
        <b/>
        <sz val="14"/>
        <rFont val="宋体"/>
        <charset val="134"/>
      </rPr>
      <t>排名</t>
    </r>
  </si>
  <si>
    <r>
      <rPr>
        <b/>
        <sz val="18"/>
        <rFont val="方正仿宋_GBK"/>
        <charset val="134"/>
      </rPr>
      <t>其中：</t>
    </r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年国家下达责任目标任务（含</t>
    </r>
    <r>
      <rPr>
        <b/>
        <sz val="18"/>
        <rFont val="Times New Roman"/>
        <charset val="0"/>
      </rPr>
      <t>2018</t>
    </r>
    <r>
      <rPr>
        <b/>
        <sz val="18"/>
        <rFont val="方正仿宋_GBK"/>
        <charset val="134"/>
      </rPr>
      <t>年自治区新增任务结转）</t>
    </r>
  </si>
  <si>
    <r>
      <rPr>
        <b/>
        <sz val="18"/>
        <rFont val="方正仿宋_GBK"/>
        <charset val="134"/>
      </rPr>
      <t>其中：</t>
    </r>
    <r>
      <rPr>
        <b/>
        <sz val="18"/>
        <rFont val="Times New Roman"/>
        <charset val="0"/>
      </rPr>
      <t>2019</t>
    </r>
    <r>
      <rPr>
        <b/>
        <sz val="18"/>
        <rFont val="方正仿宋_GBK"/>
        <charset val="134"/>
      </rPr>
      <t>年国家储备</t>
    </r>
  </si>
  <si>
    <r>
      <rPr>
        <b/>
        <sz val="14"/>
        <rFont val="方正仿宋_GBK"/>
        <charset val="134"/>
      </rPr>
      <t>城市棚户区改造完成情况</t>
    </r>
  </si>
  <si>
    <t>小计</t>
  </si>
  <si>
    <t>其中：政府收购房源安置</t>
  </si>
  <si>
    <t>其中：政府搭桥，居民选购商品住房安置</t>
  </si>
  <si>
    <t>其中：居民自由支配货币补偿款</t>
  </si>
  <si>
    <r>
      <rPr>
        <b/>
        <sz val="14"/>
        <rFont val="方正仿宋_GBK"/>
        <charset val="134"/>
      </rPr>
      <t>目标责任套数</t>
    </r>
  </si>
  <si>
    <r>
      <rPr>
        <b/>
        <sz val="14"/>
        <rFont val="方正仿宋_GBK"/>
        <charset val="134"/>
      </rPr>
      <t>改造户数</t>
    </r>
  </si>
  <si>
    <r>
      <rPr>
        <b/>
        <sz val="14"/>
        <rFont val="方正仿宋_GBK"/>
        <charset val="134"/>
      </rPr>
      <t>改造完成率</t>
    </r>
  </si>
  <si>
    <r>
      <rPr>
        <b/>
        <sz val="14"/>
        <rFont val="方正仿宋_GBK"/>
        <charset val="134"/>
      </rPr>
      <t>目标任务套数</t>
    </r>
  </si>
  <si>
    <r>
      <rPr>
        <b/>
        <sz val="16"/>
        <rFont val="方正仿宋_GBK"/>
        <charset val="134"/>
      </rPr>
      <t>编号栏</t>
    </r>
  </si>
  <si>
    <t>1=4+7</t>
  </si>
  <si>
    <t>2=5+8</t>
  </si>
  <si>
    <t>3=2/1</t>
  </si>
  <si>
    <t>7=6/5</t>
  </si>
  <si>
    <t>10=9/8</t>
  </si>
  <si>
    <t>13=12/11</t>
  </si>
  <si>
    <r>
      <rPr>
        <b/>
        <sz val="20"/>
        <rFont val="Times New Roman"/>
        <charset val="0"/>
      </rPr>
      <t>2018</t>
    </r>
    <r>
      <rPr>
        <b/>
        <sz val="20"/>
        <rFont val="宋体"/>
        <charset val="134"/>
      </rPr>
      <t>自新增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</si>
  <si>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国家</t>
    </r>
  </si>
  <si>
    <r>
      <rPr>
        <sz val="20"/>
        <rFont val="Times New Roman"/>
        <charset val="0"/>
      </rPr>
      <t>2019</t>
    </r>
    <r>
      <rPr>
        <sz val="20"/>
        <rFont val="宋体"/>
        <charset val="134"/>
      </rPr>
      <t>新增</t>
    </r>
  </si>
  <si>
    <r>
      <rPr>
        <b/>
        <sz val="16"/>
        <rFont val="方正仿宋_GBK"/>
        <charset val="134"/>
      </rPr>
      <t>国家任务</t>
    </r>
  </si>
  <si>
    <t>-</t>
  </si>
  <si>
    <t>国家任务</t>
  </si>
  <si>
    <r>
      <rPr>
        <b/>
        <sz val="16"/>
        <rFont val="方正仿宋_GBK"/>
        <charset val="134"/>
      </rPr>
      <t>自治区任务数</t>
    </r>
  </si>
  <si>
    <t>自治区任务数</t>
  </si>
  <si>
    <t>南宁市</t>
  </si>
  <si>
    <r>
      <rPr>
        <b/>
        <sz val="16"/>
        <rFont val="方正仿宋_GBK"/>
        <charset val="134"/>
      </rPr>
      <t>柳州市</t>
    </r>
  </si>
  <si>
    <t>柳州市</t>
  </si>
  <si>
    <r>
      <rPr>
        <b/>
        <sz val="16"/>
        <rFont val="方正仿宋_GBK"/>
        <charset val="134"/>
      </rPr>
      <t>桂林市</t>
    </r>
  </si>
  <si>
    <t>桂林市</t>
  </si>
  <si>
    <r>
      <rPr>
        <b/>
        <sz val="16"/>
        <rFont val="方正仿宋_GBK"/>
        <charset val="134"/>
      </rPr>
      <t>梧州市</t>
    </r>
  </si>
  <si>
    <t>梧州市</t>
  </si>
  <si>
    <t>藤县藤州镇（田寮片区）棚户区改造工程项目（二期）Ⅱ阶段-2019国家</t>
  </si>
  <si>
    <r>
      <rPr>
        <b/>
        <sz val="16"/>
        <rFont val="方正仿宋_GBK"/>
        <charset val="134"/>
      </rPr>
      <t>北海市</t>
    </r>
  </si>
  <si>
    <t>北海市</t>
  </si>
  <si>
    <r>
      <rPr>
        <b/>
        <sz val="16"/>
        <rFont val="方正仿宋_GBK"/>
        <charset val="134"/>
      </rPr>
      <t>防城港市</t>
    </r>
  </si>
  <si>
    <t>防城港市</t>
  </si>
  <si>
    <r>
      <rPr>
        <b/>
        <sz val="16"/>
        <rFont val="方正仿宋_GBK"/>
        <charset val="134"/>
      </rPr>
      <t>钦州市</t>
    </r>
  </si>
  <si>
    <t>钦州市</t>
  </si>
  <si>
    <t>贵港市</t>
  </si>
  <si>
    <r>
      <rPr>
        <b/>
        <sz val="16"/>
        <rFont val="方正仿宋_GBK"/>
        <charset val="134"/>
      </rPr>
      <t>玉林市</t>
    </r>
  </si>
  <si>
    <t>玉林市</t>
  </si>
  <si>
    <t>百色市</t>
  </si>
  <si>
    <r>
      <rPr>
        <sz val="20"/>
        <color rgb="FFFF0000"/>
        <rFont val="Times New Roman"/>
        <charset val="0"/>
      </rPr>
      <t>6827</t>
    </r>
    <r>
      <rPr>
        <sz val="20"/>
        <color indexed="10"/>
        <rFont val="宋体"/>
        <charset val="134"/>
      </rPr>
      <t>（为</t>
    </r>
    <r>
      <rPr>
        <sz val="20"/>
        <color rgb="FFFF0000"/>
        <rFont val="Times New Roman"/>
        <charset val="0"/>
      </rPr>
      <t>2018</t>
    </r>
    <r>
      <rPr>
        <sz val="20"/>
        <color indexed="10"/>
        <rFont val="宋体"/>
        <charset val="134"/>
      </rPr>
      <t>年盈余项目，转为</t>
    </r>
    <r>
      <rPr>
        <sz val="20"/>
        <color rgb="FFFF0000"/>
        <rFont val="Times New Roman"/>
        <charset val="0"/>
      </rPr>
      <t>2019</t>
    </r>
    <r>
      <rPr>
        <sz val="20"/>
        <color indexed="10"/>
        <rFont val="宋体"/>
        <charset val="134"/>
      </rPr>
      <t>年国家任务）</t>
    </r>
    <r>
      <rPr>
        <sz val="20"/>
        <color rgb="FFFF0000"/>
        <rFont val="Times New Roman"/>
        <charset val="0"/>
      </rPr>
      <t>+48</t>
    </r>
  </si>
  <si>
    <t>贺州市</t>
  </si>
  <si>
    <t>河池市</t>
  </si>
  <si>
    <r>
      <rPr>
        <b/>
        <sz val="16"/>
        <rFont val="方正仿宋_GBK"/>
        <charset val="134"/>
      </rPr>
      <t>来宾市</t>
    </r>
  </si>
  <si>
    <t>来宾市</t>
  </si>
  <si>
    <r>
      <rPr>
        <b/>
        <sz val="16"/>
        <rFont val="方正仿宋_GBK"/>
        <charset val="134"/>
      </rPr>
      <t>崇左市</t>
    </r>
  </si>
  <si>
    <t>崇左市</t>
  </si>
  <si>
    <r>
      <rPr>
        <b/>
        <sz val="16"/>
        <rFont val="方正仿宋_GBK"/>
        <charset val="134"/>
      </rPr>
      <t>区直危旧房改造</t>
    </r>
  </si>
  <si>
    <t>区直危旧房改造</t>
  </si>
  <si>
    <r>
      <rPr>
        <b/>
        <sz val="16"/>
        <rFont val="方正仿宋_GBK"/>
        <charset val="134"/>
      </rPr>
      <t>南宁危旧房改造</t>
    </r>
  </si>
  <si>
    <t>南宁危旧房改造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</si>
</sst>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_);[Red]\(0\)"/>
    <numFmt numFmtId="178" formatCode="0;_"/>
    <numFmt numFmtId="179" formatCode="0_ ;[Red]\-0\ "/>
  </numFmts>
  <fonts count="7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2"/>
      <color theme="1"/>
      <name val="宋体"/>
      <charset val="134"/>
    </font>
    <font>
      <b/>
      <sz val="12"/>
      <name val="Times New Roman"/>
      <charset val="0"/>
    </font>
    <font>
      <sz val="20"/>
      <name val="Times New Roman"/>
      <charset val="0"/>
    </font>
    <font>
      <b/>
      <sz val="20"/>
      <name val="Times New Roman"/>
      <charset val="0"/>
    </font>
    <font>
      <sz val="16"/>
      <name val="宋体"/>
      <charset val="134"/>
    </font>
    <font>
      <sz val="24"/>
      <name val="黑体"/>
      <charset val="134"/>
    </font>
    <font>
      <b/>
      <sz val="37"/>
      <name val="方正小标宋_GBK"/>
      <charset val="134"/>
    </font>
    <font>
      <sz val="11"/>
      <name val="方正小标宋_GBK"/>
      <charset val="134"/>
    </font>
    <font>
      <sz val="11"/>
      <color theme="1"/>
      <name val="方正小标宋_GBK"/>
      <charset val="134"/>
    </font>
    <font>
      <sz val="11"/>
      <name val="Times New Roman"/>
      <charset val="0"/>
    </font>
    <font>
      <b/>
      <sz val="16"/>
      <name val="Times New Roman"/>
      <charset val="0"/>
    </font>
    <font>
      <b/>
      <sz val="18"/>
      <name val="Times New Roman"/>
      <charset val="0"/>
    </font>
    <font>
      <b/>
      <sz val="18"/>
      <color theme="1"/>
      <name val="Times New Roman"/>
      <charset val="0"/>
    </font>
    <font>
      <b/>
      <sz val="14"/>
      <name val="Times New Roman"/>
      <charset val="0"/>
    </font>
    <font>
      <b/>
      <sz val="14"/>
      <color theme="1"/>
      <name val="Times New Roman"/>
      <charset val="0"/>
    </font>
    <font>
      <b/>
      <sz val="16"/>
      <color theme="1"/>
      <name val="Times New Roman"/>
      <charset val="0"/>
    </font>
    <font>
      <b/>
      <sz val="16"/>
      <name val="方正仿宋_GBK"/>
      <charset val="134"/>
    </font>
    <font>
      <b/>
      <sz val="16"/>
      <name val="宋体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16"/>
      <color rgb="FF000000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rgb="FFFF0000"/>
      <name val="Times New Roman"/>
      <charset val="0"/>
    </font>
    <font>
      <b/>
      <sz val="20"/>
      <color rgb="FFFF0000"/>
      <name val="Times New Roman"/>
      <charset val="0"/>
    </font>
    <font>
      <sz val="16"/>
      <name val="黑体"/>
      <charset val="134"/>
    </font>
    <font>
      <b/>
      <sz val="10"/>
      <name val="宋体"/>
      <charset val="134"/>
    </font>
    <font>
      <sz val="14"/>
      <name val="黑体"/>
      <charset val="134"/>
    </font>
    <font>
      <b/>
      <sz val="10"/>
      <color rgb="FF000000"/>
      <name val="宋体"/>
      <charset val="134"/>
    </font>
    <font>
      <sz val="16"/>
      <color rgb="FFFF0000"/>
      <name val="黑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6"/>
      <name val="Times New Roman"/>
      <charset val="0"/>
    </font>
    <font>
      <sz val="18"/>
      <name val="黑体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方正仿宋_GBK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b/>
      <sz val="14"/>
      <name val="宋体"/>
      <charset val="134"/>
    </font>
    <font>
      <sz val="20"/>
      <color indexed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 diagonalDown="1">
      <left style="medium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8" fillId="14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17" borderId="46" applyNumberFormat="0" applyFon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48" applyNumberFormat="0" applyFill="0" applyAlignment="0" applyProtection="0">
      <alignment vertical="center"/>
    </xf>
    <xf numFmtId="0" fontId="55" fillId="0" borderId="48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5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19" borderId="47" applyNumberFormat="0" applyAlignment="0" applyProtection="0">
      <alignment vertical="center"/>
    </xf>
    <xf numFmtId="0" fontId="57" fillId="19" borderId="45" applyNumberFormat="0" applyAlignment="0" applyProtection="0">
      <alignment vertical="center"/>
    </xf>
    <xf numFmtId="0" fontId="58" fillId="22" borderId="51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9" fillId="0" borderId="52" applyNumberFormat="0" applyFill="0" applyAlignment="0" applyProtection="0">
      <alignment vertical="center"/>
    </xf>
    <xf numFmtId="0" fontId="54" fillId="0" borderId="49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57">
    <xf numFmtId="0" fontId="0" fillId="0" borderId="0" xfId="0">
      <alignment vertical="center"/>
    </xf>
    <xf numFmtId="0" fontId="1" fillId="0" borderId="0" xfId="50" applyFont="1" applyAlignment="1">
      <alignment horizontal="left"/>
    </xf>
    <xf numFmtId="0" fontId="2" fillId="0" borderId="0" xfId="50" applyFont="1"/>
    <xf numFmtId="0" fontId="2" fillId="0" borderId="0" xfId="50" applyFont="1" applyAlignment="1">
      <alignment horizontal="center" vertical="center" wrapText="1"/>
    </xf>
    <xf numFmtId="0" fontId="3" fillId="0" borderId="0" xfId="5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177" fontId="1" fillId="0" borderId="0" xfId="50" applyNumberFormat="1" applyFont="1"/>
    <xf numFmtId="0" fontId="2" fillId="0" borderId="0" xfId="50" applyFont="1" applyAlignment="1">
      <alignment horizontal="left"/>
    </xf>
    <xf numFmtId="0" fontId="5" fillId="0" borderId="0" xfId="50" applyFont="1" applyAlignment="1">
      <alignment horizontal="left"/>
    </xf>
    <xf numFmtId="0" fontId="6" fillId="0" borderId="0" xfId="8" applyNumberFormat="1" applyFont="1" applyFill="1" applyBorder="1" applyAlignment="1" applyProtection="1">
      <alignment horizontal="center" vertical="center"/>
    </xf>
    <xf numFmtId="0" fontId="2" fillId="0" borderId="0" xfId="50" applyFont="1" applyFill="1" applyAlignment="1">
      <alignment horizontal="left"/>
    </xf>
    <xf numFmtId="10" fontId="2" fillId="0" borderId="0" xfId="50" applyNumberFormat="1" applyFont="1" applyAlignment="1">
      <alignment horizontal="left"/>
    </xf>
    <xf numFmtId="176" fontId="2" fillId="0" borderId="0" xfId="50" applyNumberFormat="1" applyFont="1"/>
    <xf numFmtId="10" fontId="2" fillId="0" borderId="0" xfId="50" applyNumberFormat="1" applyFont="1"/>
    <xf numFmtId="0" fontId="1" fillId="0" borderId="0" xfId="50" applyFont="1"/>
    <xf numFmtId="0" fontId="7" fillId="2" borderId="0" xfId="50" applyFont="1" applyFill="1" applyAlignment="1">
      <alignment horizontal="left" wrapText="1"/>
    </xf>
    <xf numFmtId="0" fontId="8" fillId="2" borderId="0" xfId="50" applyFont="1" applyFill="1" applyAlignment="1">
      <alignment horizontal="left" wrapText="1"/>
    </xf>
    <xf numFmtId="0" fontId="7" fillId="3" borderId="0" xfId="50" applyFont="1" applyFill="1" applyAlignment="1">
      <alignment horizontal="left" wrapText="1"/>
    </xf>
    <xf numFmtId="0" fontId="7" fillId="4" borderId="0" xfId="50" applyFont="1" applyFill="1" applyAlignment="1">
      <alignment horizontal="left" wrapText="1"/>
    </xf>
    <xf numFmtId="0" fontId="7" fillId="5" borderId="0" xfId="50" applyFont="1" applyFill="1" applyAlignment="1">
      <alignment horizontal="left" wrapText="1"/>
    </xf>
    <xf numFmtId="0" fontId="9" fillId="0" borderId="0" xfId="50" applyFont="1" applyFill="1" applyAlignment="1">
      <alignment horizontal="left"/>
    </xf>
    <xf numFmtId="0" fontId="10" fillId="0" borderId="0" xfId="50" applyFont="1" applyFill="1" applyAlignment="1">
      <alignment horizontal="left"/>
    </xf>
    <xf numFmtId="0" fontId="1" fillId="0" borderId="0" xfId="50" applyFont="1" applyFill="1" applyAlignment="1">
      <alignment horizontal="left"/>
    </xf>
    <xf numFmtId="0" fontId="5" fillId="0" borderId="0" xfId="50" applyFont="1" applyFill="1" applyAlignment="1">
      <alignment horizontal="left"/>
    </xf>
    <xf numFmtId="10" fontId="2" fillId="0" borderId="0" xfId="50" applyNumberFormat="1" applyFont="1" applyFill="1" applyAlignment="1">
      <alignment horizontal="left"/>
    </xf>
    <xf numFmtId="0" fontId="11" fillId="0" borderId="1" xfId="5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8" applyNumberFormat="1" applyFont="1" applyFill="1" applyBorder="1" applyAlignment="1">
      <alignment horizontal="center" vertical="center" wrapText="1"/>
    </xf>
    <xf numFmtId="10" fontId="12" fillId="0" borderId="0" xfId="0" applyNumberFormat="1" applyFont="1" applyFill="1" applyBorder="1" applyAlignment="1">
      <alignment horizontal="center" vertical="center" wrapText="1"/>
    </xf>
    <xf numFmtId="0" fontId="15" fillId="0" borderId="2" xfId="50" applyFont="1" applyFill="1" applyBorder="1" applyAlignment="1">
      <alignment horizontal="center" vertical="center" wrapText="1"/>
    </xf>
    <xf numFmtId="0" fontId="16" fillId="0" borderId="3" xfId="50" applyFont="1" applyFill="1" applyBorder="1" applyAlignment="1">
      <alignment horizontal="center" vertical="center" wrapText="1"/>
    </xf>
    <xf numFmtId="0" fontId="17" fillId="0" borderId="4" xfId="50" applyFont="1" applyFill="1" applyBorder="1" applyAlignment="1">
      <alignment horizontal="center" vertical="center" wrapText="1"/>
    </xf>
    <xf numFmtId="0" fontId="16" fillId="0" borderId="4" xfId="50" applyFont="1" applyFill="1" applyBorder="1" applyAlignment="1">
      <alignment horizontal="center" vertical="center" wrapText="1"/>
    </xf>
    <xf numFmtId="0" fontId="16" fillId="0" borderId="4" xfId="8" applyNumberFormat="1" applyFont="1" applyFill="1" applyBorder="1" applyAlignment="1" applyProtection="1">
      <alignment horizontal="center" vertical="center" wrapText="1"/>
    </xf>
    <xf numFmtId="0" fontId="15" fillId="0" borderId="5" xfId="5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8" applyNumberFormat="1" applyFont="1" applyFill="1" applyBorder="1" applyAlignment="1">
      <alignment horizontal="center" vertical="center" wrapText="1"/>
    </xf>
    <xf numFmtId="0" fontId="16" fillId="0" borderId="6" xfId="50" applyFont="1" applyFill="1" applyBorder="1" applyAlignment="1">
      <alignment horizontal="center" vertical="center" wrapText="1"/>
    </xf>
    <xf numFmtId="0" fontId="16" fillId="0" borderId="7" xfId="50" applyFont="1" applyFill="1" applyBorder="1" applyAlignment="1">
      <alignment horizontal="center" vertical="center" wrapText="1"/>
    </xf>
    <xf numFmtId="10" fontId="16" fillId="0" borderId="8" xfId="5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8" applyNumberFormat="1" applyFont="1" applyFill="1" applyAlignment="1">
      <alignment horizontal="center" vertical="center" wrapText="1"/>
    </xf>
    <xf numFmtId="0" fontId="18" fillId="0" borderId="9" xfId="50" applyFont="1" applyFill="1" applyBorder="1" applyAlignment="1">
      <alignment horizontal="center" vertical="center" wrapText="1"/>
    </xf>
    <xf numFmtId="9" fontId="18" fillId="0" borderId="10" xfId="50" applyNumberFormat="1" applyFont="1" applyFill="1" applyBorder="1" applyAlignment="1">
      <alignment horizontal="center" vertical="center" wrapText="1"/>
    </xf>
    <xf numFmtId="10" fontId="18" fillId="0" borderId="11" xfId="50" applyNumberFormat="1" applyFont="1" applyFill="1" applyBorder="1" applyAlignment="1">
      <alignment horizontal="center" vertical="center" wrapText="1"/>
    </xf>
    <xf numFmtId="0" fontId="18" fillId="0" borderId="12" xfId="8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4" xfId="8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178" fontId="15" fillId="0" borderId="15" xfId="0" applyNumberFormat="1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10" fontId="15" fillId="0" borderId="16" xfId="0" applyNumberFormat="1" applyFont="1" applyFill="1" applyBorder="1" applyAlignment="1">
      <alignment horizontal="center" vertical="center" wrapText="1"/>
    </xf>
    <xf numFmtId="0" fontId="15" fillId="0" borderId="12" xfId="8" applyNumberFormat="1" applyFont="1" applyFill="1" applyBorder="1" applyAlignment="1">
      <alignment horizontal="center" vertical="center" wrapText="1"/>
    </xf>
    <xf numFmtId="178" fontId="15" fillId="0" borderId="15" xfId="49" applyNumberFormat="1" applyFont="1" applyFill="1" applyBorder="1" applyAlignment="1">
      <alignment horizontal="center" vertical="center"/>
    </xf>
    <xf numFmtId="178" fontId="15" fillId="0" borderId="17" xfId="49" applyNumberFormat="1" applyFont="1" applyFill="1" applyBorder="1" applyAlignment="1">
      <alignment horizontal="center" vertical="center"/>
    </xf>
    <xf numFmtId="10" fontId="15" fillId="0" borderId="16" xfId="49" applyNumberFormat="1" applyFont="1" applyFill="1" applyBorder="1" applyAlignment="1">
      <alignment horizontal="center" vertical="center"/>
    </xf>
    <xf numFmtId="178" fontId="15" fillId="0" borderId="9" xfId="0" applyNumberFormat="1" applyFont="1" applyFill="1" applyBorder="1" applyAlignment="1">
      <alignment horizontal="center" vertical="center" wrapText="1"/>
    </xf>
    <xf numFmtId="10" fontId="15" fillId="0" borderId="11" xfId="0" applyNumberFormat="1" applyFont="1" applyFill="1" applyBorder="1" applyAlignment="1">
      <alignment horizontal="center" vertical="center" wrapText="1"/>
    </xf>
    <xf numFmtId="178" fontId="15" fillId="0" borderId="10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178" fontId="15" fillId="0" borderId="10" xfId="0" applyNumberFormat="1" applyFont="1" applyFill="1" applyBorder="1" applyAlignment="1">
      <alignment horizontal="center" vertical="center" wrapText="1"/>
    </xf>
    <xf numFmtId="10" fontId="15" fillId="0" borderId="16" xfId="0" applyNumberFormat="1" applyFont="1" applyFill="1" applyBorder="1" applyAlignment="1">
      <alignment horizontal="center" vertical="center" wrapText="1"/>
    </xf>
    <xf numFmtId="0" fontId="15" fillId="0" borderId="12" xfId="8" applyNumberFormat="1" applyFont="1" applyFill="1" applyBorder="1" applyAlignment="1">
      <alignment horizontal="center" vertical="center" wrapText="1"/>
    </xf>
    <xf numFmtId="179" fontId="15" fillId="0" borderId="9" xfId="49" applyNumberFormat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0" fontId="15" fillId="0" borderId="16" xfId="49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10" fontId="15" fillId="0" borderId="11" xfId="0" applyNumberFormat="1" applyFont="1" applyFill="1" applyBorder="1" applyAlignment="1">
      <alignment horizontal="center" vertical="center" wrapText="1"/>
    </xf>
    <xf numFmtId="0" fontId="15" fillId="0" borderId="14" xfId="8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178" fontId="15" fillId="0" borderId="19" xfId="0" applyNumberFormat="1" applyFont="1" applyFill="1" applyBorder="1" applyAlignment="1">
      <alignment horizontal="center" vertical="center" wrapText="1"/>
    </xf>
    <xf numFmtId="10" fontId="15" fillId="0" borderId="20" xfId="0" applyNumberFormat="1" applyFont="1" applyFill="1" applyBorder="1" applyAlignment="1">
      <alignment horizontal="center" vertical="center" wrapText="1"/>
    </xf>
    <xf numFmtId="0" fontId="15" fillId="0" borderId="21" xfId="8" applyNumberFormat="1" applyFont="1" applyFill="1" applyBorder="1" applyAlignment="1">
      <alignment horizontal="center" vertical="center" wrapText="1"/>
    </xf>
    <xf numFmtId="179" fontId="15" fillId="0" borderId="19" xfId="49" applyNumberFormat="1" applyFont="1" applyFill="1" applyBorder="1" applyAlignment="1">
      <alignment horizontal="center" vertical="center"/>
    </xf>
    <xf numFmtId="10" fontId="15" fillId="0" borderId="20" xfId="49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178" fontId="15" fillId="0" borderId="23" xfId="0" applyNumberFormat="1" applyFont="1" applyFill="1" applyBorder="1" applyAlignment="1">
      <alignment horizontal="center" vertical="center" wrapText="1"/>
    </xf>
    <xf numFmtId="178" fontId="20" fillId="0" borderId="24" xfId="0" applyNumberFormat="1" applyFont="1" applyFill="1" applyBorder="1" applyAlignment="1">
      <alignment horizontal="center" vertical="center" wrapText="1"/>
    </xf>
    <xf numFmtId="10" fontId="15" fillId="0" borderId="25" xfId="0" applyNumberFormat="1" applyFont="1" applyFill="1" applyBorder="1" applyAlignment="1">
      <alignment horizontal="center" vertical="center" wrapText="1"/>
    </xf>
    <xf numFmtId="0" fontId="15" fillId="0" borderId="26" xfId="8" applyNumberFormat="1" applyFont="1" applyFill="1" applyBorder="1" applyAlignment="1">
      <alignment horizontal="center" vertical="center" wrapText="1"/>
    </xf>
    <xf numFmtId="179" fontId="15" fillId="0" borderId="23" xfId="49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0" fontId="15" fillId="0" borderId="25" xfId="49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178" fontId="20" fillId="0" borderId="29" xfId="0" applyNumberFormat="1" applyFont="1" applyFill="1" applyBorder="1" applyAlignment="1">
      <alignment horizontal="center" vertical="center" wrapText="1"/>
    </xf>
    <xf numFmtId="10" fontId="15" fillId="0" borderId="30" xfId="0" applyNumberFormat="1" applyFont="1" applyFill="1" applyBorder="1" applyAlignment="1">
      <alignment horizontal="center" vertical="center" wrapText="1"/>
    </xf>
    <xf numFmtId="0" fontId="15" fillId="0" borderId="1" xfId="8" applyNumberFormat="1" applyFont="1" applyFill="1" applyBorder="1" applyAlignment="1">
      <alignment horizontal="center" vertical="center" wrapText="1"/>
    </xf>
    <xf numFmtId="10" fontId="15" fillId="0" borderId="28" xfId="49" applyNumberFormat="1" applyFont="1" applyFill="1" applyBorder="1" applyAlignment="1">
      <alignment horizontal="center" vertical="center"/>
    </xf>
    <xf numFmtId="10" fontId="15" fillId="0" borderId="29" xfId="49" applyNumberFormat="1" applyFont="1" applyFill="1" applyBorder="1" applyAlignment="1">
      <alignment horizontal="center" vertical="center"/>
    </xf>
    <xf numFmtId="10" fontId="15" fillId="0" borderId="30" xfId="49" applyNumberFormat="1" applyFont="1" applyFill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2" fillId="0" borderId="0" xfId="50" applyFont="1" applyAlignment="1">
      <alignment horizontal="left" vertical="center"/>
    </xf>
    <xf numFmtId="0" fontId="2" fillId="0" borderId="0" xfId="50" applyFont="1" applyFill="1" applyAlignment="1">
      <alignment horizontal="left" vertical="center"/>
    </xf>
    <xf numFmtId="10" fontId="2" fillId="0" borderId="0" xfId="50" applyNumberFormat="1" applyFont="1" applyAlignment="1">
      <alignment horizontal="left" vertical="center"/>
    </xf>
    <xf numFmtId="10" fontId="5" fillId="0" borderId="0" xfId="11" applyNumberFormat="1" applyFont="1" applyFill="1" applyBorder="1" applyAlignment="1" applyProtection="1">
      <alignment horizontal="left" vertical="center"/>
    </xf>
    <xf numFmtId="176" fontId="2" fillId="0" borderId="0" xfId="50" applyNumberFormat="1" applyFont="1" applyFill="1"/>
    <xf numFmtId="10" fontId="2" fillId="0" borderId="0" xfId="50" applyNumberFormat="1" applyFont="1" applyFill="1"/>
    <xf numFmtId="0" fontId="1" fillId="0" borderId="0" xfId="50" applyFont="1" applyFill="1"/>
    <xf numFmtId="0" fontId="12" fillId="0" borderId="1" xfId="0" applyFont="1" applyFill="1" applyBorder="1" applyAlignment="1">
      <alignment horizontal="center" vertical="center" wrapText="1"/>
    </xf>
    <xf numFmtId="0" fontId="16" fillId="0" borderId="31" xfId="50" applyFont="1" applyFill="1" applyBorder="1" applyAlignment="1">
      <alignment horizontal="center" vertical="center" wrapText="1"/>
    </xf>
    <xf numFmtId="0" fontId="16" fillId="0" borderId="32" xfId="50" applyFont="1" applyFill="1" applyBorder="1" applyAlignment="1">
      <alignment horizontal="center" vertical="center" wrapText="1"/>
    </xf>
    <xf numFmtId="0" fontId="16" fillId="0" borderId="33" xfId="50" applyFont="1" applyFill="1" applyBorder="1" applyAlignment="1">
      <alignment horizontal="center" vertical="center" wrapText="1"/>
    </xf>
    <xf numFmtId="0" fontId="16" fillId="0" borderId="34" xfId="50" applyFont="1" applyFill="1" applyBorder="1" applyAlignment="1">
      <alignment horizontal="center" vertical="center" wrapText="1"/>
    </xf>
    <xf numFmtId="0" fontId="22" fillId="0" borderId="2" xfId="5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2" fillId="0" borderId="5" xfId="50" applyFont="1" applyBorder="1" applyAlignment="1">
      <alignment horizontal="center" vertical="center" wrapText="1"/>
    </xf>
    <xf numFmtId="0" fontId="18" fillId="0" borderId="10" xfId="50" applyFont="1" applyFill="1" applyBorder="1" applyAlignment="1">
      <alignment horizontal="center" vertical="center" wrapText="1"/>
    </xf>
    <xf numFmtId="9" fontId="18" fillId="0" borderId="9" xfId="50" applyNumberFormat="1" applyFont="1" applyFill="1" applyBorder="1" applyAlignment="1">
      <alignment horizontal="center" vertical="center" wrapText="1"/>
    </xf>
    <xf numFmtId="9" fontId="18" fillId="0" borderId="11" xfId="5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178" fontId="15" fillId="0" borderId="9" xfId="49" applyNumberFormat="1" applyFont="1" applyFill="1" applyBorder="1" applyAlignment="1">
      <alignment horizontal="center" vertical="center"/>
    </xf>
    <xf numFmtId="178" fontId="15" fillId="0" borderId="10" xfId="49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shrinkToFit="1"/>
    </xf>
    <xf numFmtId="178" fontId="15" fillId="0" borderId="10" xfId="0" applyNumberFormat="1" applyFont="1" applyFill="1" applyBorder="1" applyAlignment="1">
      <alignment horizontal="center" vertical="center" shrinkToFit="1"/>
    </xf>
    <xf numFmtId="177" fontId="15" fillId="0" borderId="10" xfId="49" applyNumberFormat="1" applyFont="1" applyFill="1" applyBorder="1" applyAlignment="1">
      <alignment horizontal="center" vertical="center"/>
    </xf>
    <xf numFmtId="0" fontId="2" fillId="0" borderId="0" xfId="50" applyFont="1" applyFill="1" applyAlignment="1">
      <alignment horizontal="left"/>
    </xf>
    <xf numFmtId="0" fontId="23" fillId="0" borderId="13" xfId="0" applyFont="1" applyFill="1" applyBorder="1" applyAlignment="1">
      <alignment horizontal="center" vertical="center" wrapText="1"/>
    </xf>
    <xf numFmtId="10" fontId="15" fillId="0" borderId="15" xfId="49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178" fontId="15" fillId="0" borderId="19" xfId="0" applyNumberFormat="1" applyFont="1" applyFill="1" applyBorder="1" applyAlignment="1">
      <alignment horizontal="center" vertical="center" shrinkToFit="1"/>
    </xf>
    <xf numFmtId="177" fontId="15" fillId="0" borderId="35" xfId="49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 wrapText="1"/>
    </xf>
    <xf numFmtId="10" fontId="15" fillId="0" borderId="36" xfId="49" applyNumberFormat="1" applyFont="1" applyFill="1" applyBorder="1" applyAlignment="1">
      <alignment horizontal="center" vertical="center"/>
    </xf>
    <xf numFmtId="10" fontId="15" fillId="0" borderId="24" xfId="49" applyNumberFormat="1" applyFont="1" applyFill="1" applyBorder="1" applyAlignment="1">
      <alignment horizontal="center" vertical="center"/>
    </xf>
    <xf numFmtId="10" fontId="15" fillId="0" borderId="37" xfId="49" applyNumberFormat="1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 wrapText="1"/>
    </xf>
    <xf numFmtId="0" fontId="15" fillId="0" borderId="28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center" vertical="center"/>
    </xf>
    <xf numFmtId="179" fontId="15" fillId="0" borderId="28" xfId="49" applyNumberFormat="1" applyFont="1" applyFill="1" applyBorder="1" applyAlignment="1">
      <alignment horizontal="center" vertical="center"/>
    </xf>
    <xf numFmtId="177" fontId="15" fillId="0" borderId="29" xfId="49" applyNumberFormat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176" fontId="2" fillId="0" borderId="0" xfId="50" applyNumberFormat="1" applyFont="1" applyAlignment="1">
      <alignment vertical="center"/>
    </xf>
    <xf numFmtId="10" fontId="2" fillId="0" borderId="0" xfId="50" applyNumberFormat="1" applyFont="1" applyAlignment="1">
      <alignment vertical="center"/>
    </xf>
    <xf numFmtId="0" fontId="1" fillId="0" borderId="0" xfId="50" applyFont="1" applyAlignment="1">
      <alignment vertical="center"/>
    </xf>
    <xf numFmtId="0" fontId="22" fillId="0" borderId="0" xfId="5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176" fontId="26" fillId="0" borderId="0" xfId="50" applyNumberFormat="1" applyFont="1" applyAlignment="1">
      <alignment vertical="center"/>
    </xf>
    <xf numFmtId="10" fontId="26" fillId="0" borderId="0" xfId="50" applyNumberFormat="1" applyFont="1" applyAlignment="1">
      <alignment vertical="center"/>
    </xf>
    <xf numFmtId="176" fontId="26" fillId="0" borderId="0" xfId="50" applyNumberFormat="1" applyFont="1"/>
    <xf numFmtId="10" fontId="26" fillId="0" borderId="0" xfId="50" applyNumberFormat="1" applyFont="1"/>
    <xf numFmtId="0" fontId="8" fillId="2" borderId="38" xfId="50" applyFont="1" applyFill="1" applyBorder="1" applyAlignment="1">
      <alignment horizontal="left" wrapText="1"/>
    </xf>
    <xf numFmtId="0" fontId="8" fillId="3" borderId="0" xfId="50" applyFont="1" applyFill="1" applyAlignment="1">
      <alignment horizontal="left" wrapText="1"/>
    </xf>
    <xf numFmtId="0" fontId="27" fillId="2" borderId="10" xfId="50" applyFont="1" applyFill="1" applyBorder="1" applyAlignment="1">
      <alignment horizontal="center" vertical="center" wrapText="1"/>
    </xf>
    <xf numFmtId="0" fontId="27" fillId="3" borderId="10" xfId="50" applyFont="1" applyFill="1" applyBorder="1" applyAlignment="1">
      <alignment horizontal="center" vertical="center" wrapText="1"/>
    </xf>
    <xf numFmtId="0" fontId="8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center" vertical="center" wrapText="1"/>
    </xf>
    <xf numFmtId="0" fontId="7" fillId="2" borderId="17" xfId="50" applyFont="1" applyFill="1" applyBorder="1" applyAlignment="1">
      <alignment horizontal="center" vertical="center" wrapText="1"/>
    </xf>
    <xf numFmtId="0" fontId="8" fillId="2" borderId="17" xfId="50" applyFont="1" applyFill="1" applyBorder="1" applyAlignment="1">
      <alignment horizontal="center" vertical="center" wrapText="1"/>
    </xf>
    <xf numFmtId="0" fontId="27" fillId="3" borderId="39" xfId="50" applyFont="1" applyFill="1" applyBorder="1" applyAlignment="1">
      <alignment horizontal="center" vertical="center" wrapText="1"/>
    </xf>
    <xf numFmtId="0" fontId="28" fillId="2" borderId="10" xfId="50" applyFont="1" applyFill="1" applyBorder="1" applyAlignment="1">
      <alignment horizontal="center" vertical="center" wrapText="1"/>
    </xf>
    <xf numFmtId="0" fontId="7" fillId="2" borderId="10" xfId="50" applyFont="1" applyFill="1" applyBorder="1" applyAlignment="1">
      <alignment horizontal="center" vertical="center" wrapText="1"/>
    </xf>
    <xf numFmtId="0" fontId="8" fillId="2" borderId="10" xfId="50" applyFont="1" applyFill="1" applyBorder="1" applyAlignment="1">
      <alignment horizontal="center" vertical="center" wrapText="1"/>
    </xf>
    <xf numFmtId="0" fontId="7" fillId="3" borderId="39" xfId="50" applyFont="1" applyFill="1" applyBorder="1" applyAlignment="1">
      <alignment horizontal="center" vertical="center" wrapText="1"/>
    </xf>
    <xf numFmtId="0" fontId="7" fillId="3" borderId="17" xfId="50" applyFont="1" applyFill="1" applyBorder="1" applyAlignment="1">
      <alignment horizontal="center" vertical="center" wrapText="1"/>
    </xf>
    <xf numFmtId="0" fontId="7" fillId="3" borderId="10" xfId="50" applyFont="1" applyFill="1" applyBorder="1" applyAlignment="1">
      <alignment horizontal="center" vertical="center" wrapText="1"/>
    </xf>
    <xf numFmtId="0" fontId="7" fillId="6" borderId="17" xfId="50" applyFont="1" applyFill="1" applyBorder="1" applyAlignment="1">
      <alignment horizontal="center" vertical="center" wrapText="1"/>
    </xf>
    <xf numFmtId="0" fontId="7" fillId="0" borderId="10" xfId="50" applyFont="1" applyFill="1" applyBorder="1" applyAlignment="1">
      <alignment horizontal="center" vertical="center" wrapText="1"/>
    </xf>
    <xf numFmtId="0" fontId="8" fillId="0" borderId="10" xfId="50" applyFont="1" applyFill="1" applyBorder="1" applyAlignment="1">
      <alignment horizontal="center" vertical="center" wrapText="1"/>
    </xf>
    <xf numFmtId="0" fontId="27" fillId="0" borderId="10" xfId="5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7" fillId="0" borderId="38" xfId="50" applyFont="1" applyFill="1" applyBorder="1" applyAlignment="1">
      <alignment horizontal="center" vertical="center" wrapText="1"/>
    </xf>
    <xf numFmtId="0" fontId="8" fillId="0" borderId="38" xfId="50" applyFont="1" applyFill="1" applyBorder="1" applyAlignment="1">
      <alignment horizontal="center" vertical="center" wrapText="1"/>
    </xf>
    <xf numFmtId="0" fontId="7" fillId="0" borderId="38" xfId="50" applyFont="1" applyFill="1" applyBorder="1" applyAlignment="1">
      <alignment horizontal="center" vertical="center" wrapText="1"/>
    </xf>
    <xf numFmtId="0" fontId="28" fillId="0" borderId="38" xfId="50" applyFont="1" applyFill="1" applyBorder="1" applyAlignment="1">
      <alignment horizontal="center" vertical="center" wrapText="1"/>
    </xf>
    <xf numFmtId="0" fontId="29" fillId="0" borderId="10" xfId="50" applyFont="1" applyFill="1" applyBorder="1" applyAlignment="1">
      <alignment horizontal="center" vertical="center" wrapText="1"/>
    </xf>
    <xf numFmtId="0" fontId="30" fillId="0" borderId="10" xfId="50" applyFont="1" applyFill="1" applyBorder="1" applyAlignment="1">
      <alignment horizontal="center" vertical="center" wrapText="1"/>
    </xf>
    <xf numFmtId="0" fontId="29" fillId="0" borderId="17" xfId="50" applyFont="1" applyFill="1" applyBorder="1" applyAlignment="1">
      <alignment horizontal="center" vertical="center" wrapText="1"/>
    </xf>
    <xf numFmtId="0" fontId="30" fillId="0" borderId="17" xfId="50" applyFont="1" applyFill="1" applyBorder="1" applyAlignment="1">
      <alignment horizontal="center" vertical="center" wrapText="1"/>
    </xf>
    <xf numFmtId="0" fontId="8" fillId="2" borderId="10" xfId="50" applyFont="1" applyFill="1" applyBorder="1" applyAlignment="1">
      <alignment horizontal="left" wrapText="1"/>
    </xf>
    <xf numFmtId="0" fontId="7" fillId="2" borderId="10" xfId="50" applyFont="1" applyFill="1" applyBorder="1" applyAlignment="1">
      <alignment horizontal="left" wrapText="1"/>
    </xf>
    <xf numFmtId="177" fontId="8" fillId="2" borderId="0" xfId="50" applyNumberFormat="1" applyFont="1" applyFill="1" applyAlignment="1">
      <alignment wrapText="1"/>
    </xf>
    <xf numFmtId="177" fontId="8" fillId="3" borderId="0" xfId="50" applyNumberFormat="1" applyFont="1" applyFill="1" applyAlignment="1">
      <alignment wrapText="1"/>
    </xf>
    <xf numFmtId="0" fontId="8" fillId="4" borderId="0" xfId="50" applyFont="1" applyFill="1" applyAlignment="1">
      <alignment horizontal="left" wrapText="1"/>
    </xf>
    <xf numFmtId="0" fontId="7" fillId="4" borderId="0" xfId="50" applyFont="1" applyFill="1" applyAlignment="1">
      <alignment horizontal="center" vertical="center" wrapText="1"/>
    </xf>
    <xf numFmtId="0" fontId="28" fillId="4" borderId="10" xfId="50" applyFont="1" applyFill="1" applyBorder="1" applyAlignment="1">
      <alignment horizontal="center" vertical="center" wrapText="1"/>
    </xf>
    <xf numFmtId="0" fontId="27" fillId="4" borderId="40" xfId="50" applyFont="1" applyFill="1" applyBorder="1" applyAlignment="1">
      <alignment horizontal="center" vertical="center" wrapText="1"/>
    </xf>
    <xf numFmtId="0" fontId="28" fillId="2" borderId="14" xfId="50" applyFont="1" applyFill="1" applyBorder="1" applyAlignment="1">
      <alignment horizontal="center" vertical="center" wrapText="1"/>
    </xf>
    <xf numFmtId="0" fontId="27" fillId="2" borderId="14" xfId="50" applyFont="1" applyFill="1" applyBorder="1" applyAlignment="1">
      <alignment horizontal="center" vertical="center" wrapText="1"/>
    </xf>
    <xf numFmtId="0" fontId="8" fillId="2" borderId="14" xfId="50" applyFont="1" applyFill="1" applyBorder="1" applyAlignment="1">
      <alignment horizontal="center" vertical="center" wrapText="1"/>
    </xf>
    <xf numFmtId="0" fontId="7" fillId="2" borderId="14" xfId="50" applyFont="1" applyFill="1" applyBorder="1" applyAlignment="1">
      <alignment horizontal="center" vertical="center" wrapText="1"/>
    </xf>
    <xf numFmtId="0" fontId="8" fillId="2" borderId="40" xfId="50" applyFont="1" applyFill="1" applyBorder="1" applyAlignment="1">
      <alignment horizontal="center" vertical="center" wrapText="1"/>
    </xf>
    <xf numFmtId="0" fontId="27" fillId="4" borderId="41" xfId="50" applyFont="1" applyFill="1" applyBorder="1" applyAlignment="1">
      <alignment horizontal="center" vertical="center" wrapText="1"/>
    </xf>
    <xf numFmtId="0" fontId="28" fillId="2" borderId="40" xfId="50" applyFont="1" applyFill="1" applyBorder="1" applyAlignment="1">
      <alignment horizontal="center" vertical="center" wrapText="1"/>
    </xf>
    <xf numFmtId="0" fontId="28" fillId="2" borderId="42" xfId="50" applyFont="1" applyFill="1" applyBorder="1" applyAlignment="1">
      <alignment horizontal="center" vertical="center" wrapText="1"/>
    </xf>
    <xf numFmtId="0" fontId="28" fillId="2" borderId="0" xfId="50" applyFont="1" applyFill="1" applyAlignment="1">
      <alignment horizontal="center" vertical="center" wrapText="1"/>
    </xf>
    <xf numFmtId="0" fontId="28" fillId="2" borderId="41" xfId="50" applyFont="1" applyFill="1" applyBorder="1" applyAlignment="1">
      <alignment horizontal="center" vertical="center" wrapText="1"/>
    </xf>
    <xf numFmtId="0" fontId="27" fillId="4" borderId="43" xfId="50" applyFont="1" applyFill="1" applyBorder="1" applyAlignment="1">
      <alignment horizontal="center" vertical="center" wrapText="1"/>
    </xf>
    <xf numFmtId="0" fontId="28" fillId="2" borderId="12" xfId="50" applyFont="1" applyFill="1" applyBorder="1" applyAlignment="1">
      <alignment horizontal="center" vertical="center" wrapText="1"/>
    </xf>
    <xf numFmtId="0" fontId="28" fillId="2" borderId="43" xfId="50" applyFont="1" applyFill="1" applyBorder="1" applyAlignment="1">
      <alignment horizontal="center" vertical="center" wrapText="1"/>
    </xf>
    <xf numFmtId="0" fontId="27" fillId="4" borderId="39" xfId="50" applyFont="1" applyFill="1" applyBorder="1" applyAlignment="1">
      <alignment horizontal="center" vertical="center" wrapText="1"/>
    </xf>
    <xf numFmtId="0" fontId="7" fillId="4" borderId="17" xfId="50" applyFont="1" applyFill="1" applyBorder="1" applyAlignment="1">
      <alignment horizontal="center" vertical="center" wrapText="1"/>
    </xf>
    <xf numFmtId="0" fontId="7" fillId="6" borderId="10" xfId="50" applyFont="1" applyFill="1" applyBorder="1" applyAlignment="1">
      <alignment horizontal="center" vertical="center" wrapText="1"/>
    </xf>
    <xf numFmtId="0" fontId="27" fillId="4" borderId="17" xfId="50" applyFont="1" applyFill="1" applyBorder="1" applyAlignment="1">
      <alignment horizontal="center" vertical="center" wrapText="1"/>
    </xf>
    <xf numFmtId="0" fontId="7" fillId="4" borderId="10" xfId="50" applyFont="1" applyFill="1" applyBorder="1" applyAlignment="1">
      <alignment horizontal="center" vertical="center" wrapText="1"/>
    </xf>
    <xf numFmtId="0" fontId="8" fillId="4" borderId="10" xfId="50" applyFont="1" applyFill="1" applyBorder="1" applyAlignment="1">
      <alignment horizontal="center" vertical="center" wrapText="1"/>
    </xf>
    <xf numFmtId="0" fontId="8" fillId="6" borderId="10" xfId="50" applyFont="1" applyFill="1" applyBorder="1" applyAlignment="1">
      <alignment horizontal="center" vertical="center" wrapText="1"/>
    </xf>
    <xf numFmtId="177" fontId="8" fillId="4" borderId="0" xfId="50" applyNumberFormat="1" applyFont="1" applyFill="1" applyAlignment="1">
      <alignment wrapText="1"/>
    </xf>
    <xf numFmtId="0" fontId="8" fillId="5" borderId="0" xfId="50" applyFont="1" applyFill="1" applyAlignment="1">
      <alignment horizontal="left" wrapText="1"/>
    </xf>
    <xf numFmtId="0" fontId="22" fillId="0" borderId="0" xfId="50" applyFont="1" applyFill="1" applyAlignment="1">
      <alignment horizontal="left"/>
    </xf>
    <xf numFmtId="0" fontId="7" fillId="3" borderId="0" xfId="50" applyFont="1" applyFill="1" applyAlignment="1">
      <alignment horizontal="center" vertical="center" wrapText="1"/>
    </xf>
    <xf numFmtId="0" fontId="27" fillId="5" borderId="0" xfId="50" applyFont="1" applyFill="1" applyAlignment="1">
      <alignment wrapText="1"/>
    </xf>
    <xf numFmtId="0" fontId="9" fillId="0" borderId="0" xfId="50" applyFont="1" applyFill="1"/>
    <xf numFmtId="0" fontId="7" fillId="2" borderId="40" xfId="50" applyFont="1" applyFill="1" applyBorder="1" applyAlignment="1">
      <alignment horizontal="center" vertical="center" wrapText="1"/>
    </xf>
    <xf numFmtId="0" fontId="27" fillId="3" borderId="38" xfId="50" applyFont="1" applyFill="1" applyBorder="1" applyAlignment="1">
      <alignment horizontal="center" vertical="center" wrapText="1"/>
    </xf>
    <xf numFmtId="0" fontId="7" fillId="0" borderId="10" xfId="50" applyFont="1" applyFill="1" applyBorder="1" applyAlignment="1">
      <alignment horizontal="center" vertical="center" wrapText="1"/>
    </xf>
    <xf numFmtId="0" fontId="9" fillId="0" borderId="0" xfId="50" applyFont="1" applyFill="1" applyAlignment="1">
      <alignment horizontal="center"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2" fillId="0" borderId="0" xfId="50" applyFont="1" applyBorder="1" applyAlignment="1">
      <alignment horizontal="center" vertical="center" wrapText="1"/>
    </xf>
    <xf numFmtId="0" fontId="31" fillId="0" borderId="0" xfId="5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 wrapText="1"/>
    </xf>
    <xf numFmtId="0" fontId="33" fillId="0" borderId="0" xfId="50" applyFont="1" applyFill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25" fillId="0" borderId="44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/>
    </xf>
    <xf numFmtId="0" fontId="29" fillId="0" borderId="10" xfId="50" applyFont="1" applyFill="1" applyBorder="1" applyAlignment="1">
      <alignment horizontal="center" vertical="center" wrapText="1"/>
    </xf>
    <xf numFmtId="0" fontId="29" fillId="0" borderId="0" xfId="50" applyFont="1" applyFill="1" applyBorder="1" applyAlignment="1">
      <alignment horizontal="center" vertical="center" wrapText="1"/>
    </xf>
    <xf numFmtId="0" fontId="35" fillId="0" borderId="0" xfId="5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38" fillId="0" borderId="0" xfId="50" applyFont="1" applyFill="1" applyBorder="1" applyAlignment="1">
      <alignment horizontal="center" vertical="center" wrapText="1"/>
    </xf>
    <xf numFmtId="0" fontId="35" fillId="0" borderId="0" xfId="5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/>
    </xf>
    <xf numFmtId="0" fontId="37" fillId="0" borderId="0" xfId="0" applyNumberFormat="1" applyFont="1" applyFill="1" applyBorder="1" applyAlignment="1">
      <alignment vertical="center" wrapText="1"/>
    </xf>
    <xf numFmtId="0" fontId="9" fillId="0" borderId="0" xfId="50" applyFont="1" applyFill="1" applyBorder="1" applyAlignment="1">
      <alignment horizontal="center" vertical="center" wrapText="1"/>
    </xf>
    <xf numFmtId="0" fontId="39" fillId="0" borderId="0" xfId="50" applyFont="1" applyFill="1" applyBorder="1" applyAlignment="1">
      <alignment horizontal="center" vertical="center" wrapText="1"/>
    </xf>
    <xf numFmtId="0" fontId="31" fillId="0" borderId="0" xfId="50" applyFont="1" applyFill="1" applyAlignment="1">
      <alignment horizontal="center" vertical="center" wrapText="1"/>
    </xf>
    <xf numFmtId="0" fontId="39" fillId="0" borderId="0" xfId="50" applyFont="1" applyAlignment="1">
      <alignment horizontal="center" vertical="center" wrapText="1"/>
    </xf>
    <xf numFmtId="0" fontId="7" fillId="0" borderId="10" xfId="50" applyFont="1" applyFill="1" applyBorder="1" applyAlignment="1">
      <alignment horizontal="left" wrapText="1"/>
    </xf>
    <xf numFmtId="0" fontId="40" fillId="0" borderId="0" xfId="50" applyFont="1" applyAlignment="1">
      <alignment horizontal="left"/>
    </xf>
    <xf numFmtId="177" fontId="8" fillId="5" borderId="0" xfId="50" applyNumberFormat="1" applyFont="1" applyFill="1" applyAlignment="1">
      <alignment wrapText="1"/>
    </xf>
    <xf numFmtId="177" fontId="22" fillId="0" borderId="0" xfId="5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6.17住房保障工作进度月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tabSelected="1" zoomScale="55" zoomScaleNormal="55" workbookViewId="0">
      <pane ySplit="7" topLeftCell="A8" activePane="bottomLeft" state="frozen"/>
      <selection/>
      <selection pane="bottomLeft" activeCell="AR21" sqref="AR21"/>
    </sheetView>
  </sheetViews>
  <sheetFormatPr defaultColWidth="9.75" defaultRowHeight="26.25"/>
  <cols>
    <col min="1" max="1" width="13.875" style="10" customWidth="1"/>
    <col min="2" max="2" width="11.625" style="1" customWidth="1"/>
    <col min="3" max="3" width="11.625" style="11" customWidth="1"/>
    <col min="4" max="4" width="13.625" style="1" customWidth="1"/>
    <col min="5" max="5" width="8.85833333333333" style="12" customWidth="1"/>
    <col min="6" max="6" width="12.25" style="10" customWidth="1"/>
    <col min="7" max="7" width="11.875" style="13" customWidth="1"/>
    <col min="8" max="8" width="11.875" style="14" customWidth="1"/>
    <col min="9" max="9" width="12.75" style="15" customWidth="1"/>
    <col min="10" max="10" width="11.375" style="15" customWidth="1"/>
    <col min="11" max="11" width="14.25" style="16" customWidth="1"/>
    <col min="12" max="12" width="12.0416666666667" style="17" customWidth="1"/>
    <col min="13" max="13" width="12.2666666666667" style="17" customWidth="1"/>
    <col min="14" max="14" width="15.75" style="10" customWidth="1"/>
    <col min="15" max="15" width="6.13333333333333" style="10" hidden="1" customWidth="1"/>
    <col min="16" max="16" width="13.8583333333333" style="10" hidden="1" customWidth="1"/>
    <col min="17" max="17" width="13.6333333333333" style="18" hidden="1" customWidth="1"/>
    <col min="18" max="18" width="17.2666666666667" style="19" hidden="1" customWidth="1"/>
    <col min="19" max="19" width="15" style="18" hidden="1" customWidth="1"/>
    <col min="20" max="20" width="14.5416666666667" style="18" hidden="1" customWidth="1"/>
    <col min="21" max="21" width="14.5416666666667" style="20" hidden="1" customWidth="1"/>
    <col min="22" max="22" width="14.5416666666667" style="19" hidden="1" customWidth="1"/>
    <col min="23" max="23" width="14.5416666666667" style="18" hidden="1" customWidth="1"/>
    <col min="24" max="24" width="13.6333333333333" style="18" hidden="1" customWidth="1"/>
    <col min="25" max="25" width="13.6333333333333" style="21" hidden="1" customWidth="1"/>
    <col min="26" max="26" width="14.5416666666667" style="21" hidden="1" customWidth="1"/>
    <col min="27" max="27" width="14.5416666666667" style="19" hidden="1" customWidth="1"/>
    <col min="28" max="29" width="14.5416666666667" style="18" hidden="1" customWidth="1"/>
    <col min="30" max="30" width="14.5416666666667" style="19" hidden="1" customWidth="1"/>
    <col min="31" max="31" width="14.5416666666667" style="18" hidden="1" customWidth="1"/>
    <col min="32" max="32" width="14.5416666666667" style="19" hidden="1" customWidth="1"/>
    <col min="33" max="34" width="14.5416666666667" style="18" hidden="1" customWidth="1"/>
    <col min="35" max="35" width="14.5416666666667" style="20" hidden="1" customWidth="1"/>
    <col min="36" max="36" width="33.6333333333333" style="22" hidden="1" customWidth="1"/>
    <col min="37" max="37" width="11.5916666666667" style="10" hidden="1" customWidth="1"/>
    <col min="38" max="38" width="10.75" style="23" hidden="1" customWidth="1"/>
    <col min="39" max="39" width="9.75" style="23" hidden="1" customWidth="1"/>
    <col min="40" max="42" width="9.75" style="10" hidden="1" customWidth="1"/>
    <col min="43" max="48" width="9.75" style="10" customWidth="1"/>
    <col min="49" max="214" width="9.75" style="10"/>
    <col min="215" max="245" width="10" style="10"/>
    <col min="246" max="256" width="9.75" style="10"/>
  </cols>
  <sheetData>
    <row r="1" s="1" customFormat="1" ht="33.95" customHeight="1" spans="1:39">
      <c r="A1" s="24" t="s">
        <v>0</v>
      </c>
      <c r="B1" s="25"/>
      <c r="C1" s="26"/>
      <c r="D1" s="25"/>
      <c r="E1" s="12"/>
      <c r="F1" s="13"/>
      <c r="G1" s="13"/>
      <c r="H1" s="27"/>
      <c r="I1" s="112"/>
      <c r="J1" s="112"/>
      <c r="K1" s="113"/>
      <c r="L1" s="114"/>
      <c r="M1" s="114"/>
      <c r="N1" s="25"/>
      <c r="Q1" s="160"/>
      <c r="R1" s="160"/>
      <c r="S1" s="160"/>
      <c r="T1" s="160"/>
      <c r="U1" s="161"/>
      <c r="V1" s="19"/>
      <c r="W1" s="19"/>
      <c r="X1" s="19"/>
      <c r="Y1" s="193"/>
      <c r="Z1" s="193"/>
      <c r="AA1" s="19"/>
      <c r="AB1" s="19"/>
      <c r="AC1" s="19"/>
      <c r="AD1" s="19"/>
      <c r="AE1" s="19"/>
      <c r="AF1" s="19"/>
      <c r="AG1" s="19"/>
      <c r="AH1" s="19"/>
      <c r="AI1" s="161"/>
      <c r="AJ1" s="218"/>
      <c r="AL1" s="219"/>
      <c r="AM1" s="219"/>
    </row>
    <row r="2" s="2" customFormat="1" ht="105" customHeight="1" spans="1:39">
      <c r="A2" s="28" t="s">
        <v>1</v>
      </c>
      <c r="B2" s="29"/>
      <c r="C2" s="30"/>
      <c r="D2" s="29"/>
      <c r="E2" s="31"/>
      <c r="F2" s="29"/>
      <c r="G2" s="29"/>
      <c r="H2" s="32"/>
      <c r="I2" s="29"/>
      <c r="J2" s="29"/>
      <c r="K2" s="32"/>
      <c r="L2" s="115"/>
      <c r="M2" s="115"/>
      <c r="N2" s="115"/>
      <c r="Q2" s="162" t="s">
        <v>2</v>
      </c>
      <c r="R2" s="162"/>
      <c r="S2" s="162"/>
      <c r="T2" s="162"/>
      <c r="U2" s="163"/>
      <c r="V2" s="164"/>
      <c r="W2" s="165"/>
      <c r="X2" s="165"/>
      <c r="Y2" s="194"/>
      <c r="Z2" s="194"/>
      <c r="AA2" s="164"/>
      <c r="AB2" s="165"/>
      <c r="AC2" s="165"/>
      <c r="AD2" s="164"/>
      <c r="AE2" s="165"/>
      <c r="AF2" s="164"/>
      <c r="AG2" s="165"/>
      <c r="AH2" s="165"/>
      <c r="AI2" s="220"/>
      <c r="AJ2" s="221"/>
      <c r="AL2" s="222"/>
      <c r="AM2" s="222"/>
    </row>
    <row r="3" s="2" customFormat="1" ht="51.95" customHeight="1" spans="1:39">
      <c r="A3" s="33" t="s">
        <v>3</v>
      </c>
      <c r="B3" s="34" t="s">
        <v>4</v>
      </c>
      <c r="C3" s="35"/>
      <c r="D3" s="36"/>
      <c r="E3" s="37"/>
      <c r="F3" s="36"/>
      <c r="G3" s="36"/>
      <c r="H3" s="36"/>
      <c r="I3" s="36"/>
      <c r="J3" s="36"/>
      <c r="K3" s="116"/>
      <c r="L3" s="117" t="s">
        <v>5</v>
      </c>
      <c r="M3" s="118"/>
      <c r="N3" s="119"/>
      <c r="P3" s="120" t="s">
        <v>6</v>
      </c>
      <c r="Q3" s="166" t="s">
        <v>7</v>
      </c>
      <c r="R3" s="167" t="s">
        <v>8</v>
      </c>
      <c r="S3" s="166" t="s">
        <v>9</v>
      </c>
      <c r="T3" s="166" t="s">
        <v>10</v>
      </c>
      <c r="U3" s="168" t="s">
        <v>11</v>
      </c>
      <c r="V3" s="169" t="s">
        <v>12</v>
      </c>
      <c r="W3" s="169"/>
      <c r="X3" s="169"/>
      <c r="Y3" s="195"/>
      <c r="Z3" s="196"/>
      <c r="AA3" s="197" t="s">
        <v>13</v>
      </c>
      <c r="AB3" s="198"/>
      <c r="AC3" s="198"/>
      <c r="AD3" s="199"/>
      <c r="AE3" s="200"/>
      <c r="AF3" s="201"/>
      <c r="AG3" s="223"/>
      <c r="AH3" s="223"/>
      <c r="AI3" s="224" t="s">
        <v>14</v>
      </c>
      <c r="AJ3" s="225" t="s">
        <v>15</v>
      </c>
      <c r="AL3" s="222"/>
      <c r="AM3" s="222"/>
    </row>
    <row r="4" s="2" customFormat="1" ht="99" customHeight="1" spans="1:39">
      <c r="A4" s="38"/>
      <c r="B4" s="39" t="s">
        <v>16</v>
      </c>
      <c r="C4" s="40" t="s">
        <v>17</v>
      </c>
      <c r="D4" s="41" t="s">
        <v>18</v>
      </c>
      <c r="E4" s="42" t="s">
        <v>19</v>
      </c>
      <c r="F4" s="43" t="s">
        <v>20</v>
      </c>
      <c r="G4" s="44"/>
      <c r="H4" s="45"/>
      <c r="I4" s="43" t="s">
        <v>21</v>
      </c>
      <c r="J4" s="44"/>
      <c r="K4" s="45"/>
      <c r="L4" s="39" t="s">
        <v>22</v>
      </c>
      <c r="M4" s="121"/>
      <c r="N4" s="41"/>
      <c r="P4" s="122"/>
      <c r="Q4" s="170"/>
      <c r="R4" s="171"/>
      <c r="S4" s="170"/>
      <c r="T4" s="170"/>
      <c r="U4" s="172"/>
      <c r="V4" s="169"/>
      <c r="W4" s="169"/>
      <c r="X4" s="169"/>
      <c r="Y4" s="195"/>
      <c r="Z4" s="202" t="s">
        <v>23</v>
      </c>
      <c r="AA4" s="203" t="s">
        <v>24</v>
      </c>
      <c r="AB4" s="203"/>
      <c r="AC4" s="204"/>
      <c r="AD4" s="169" t="s">
        <v>25</v>
      </c>
      <c r="AE4" s="170"/>
      <c r="AF4" s="203" t="s">
        <v>26</v>
      </c>
      <c r="AG4" s="203"/>
      <c r="AH4" s="203"/>
      <c r="AI4" s="172"/>
      <c r="AJ4" s="225"/>
      <c r="AL4" s="222"/>
      <c r="AM4" s="222"/>
    </row>
    <row r="5" s="3" customFormat="1" ht="23.1" customHeight="1" spans="1:39">
      <c r="A5" s="46"/>
      <c r="B5" s="47"/>
      <c r="C5" s="48"/>
      <c r="D5" s="49"/>
      <c r="E5" s="50"/>
      <c r="F5" s="51" t="s">
        <v>27</v>
      </c>
      <c r="G5" s="52" t="s">
        <v>28</v>
      </c>
      <c r="H5" s="53" t="s">
        <v>29</v>
      </c>
      <c r="I5" s="51" t="s">
        <v>27</v>
      </c>
      <c r="J5" s="123" t="s">
        <v>28</v>
      </c>
      <c r="K5" s="53" t="s">
        <v>29</v>
      </c>
      <c r="L5" s="124" t="s">
        <v>30</v>
      </c>
      <c r="M5" s="52" t="s">
        <v>28</v>
      </c>
      <c r="N5" s="125" t="s">
        <v>29</v>
      </c>
      <c r="P5" s="126"/>
      <c r="Q5" s="170"/>
      <c r="R5" s="171"/>
      <c r="S5" s="170"/>
      <c r="T5" s="170"/>
      <c r="U5" s="172"/>
      <c r="V5" s="169"/>
      <c r="W5" s="169"/>
      <c r="X5" s="169"/>
      <c r="Y5" s="195"/>
      <c r="Z5" s="202"/>
      <c r="AA5" s="205"/>
      <c r="AB5" s="205"/>
      <c r="AC5" s="206"/>
      <c r="AD5" s="171"/>
      <c r="AE5" s="170"/>
      <c r="AF5" s="205"/>
      <c r="AG5" s="205"/>
      <c r="AH5" s="205"/>
      <c r="AI5" s="172"/>
      <c r="AJ5" s="225"/>
      <c r="AL5" s="226"/>
      <c r="AM5" s="226"/>
    </row>
    <row r="6" s="3" customFormat="1" ht="33.95" customHeight="1" spans="1:39">
      <c r="A6" s="46"/>
      <c r="B6" s="47"/>
      <c r="C6" s="48"/>
      <c r="D6" s="49"/>
      <c r="E6" s="54"/>
      <c r="F6" s="51"/>
      <c r="G6" s="52"/>
      <c r="H6" s="53"/>
      <c r="I6" s="51"/>
      <c r="J6" s="123"/>
      <c r="K6" s="53"/>
      <c r="L6" s="124"/>
      <c r="M6" s="52"/>
      <c r="N6" s="125"/>
      <c r="P6" s="126"/>
      <c r="Q6" s="170"/>
      <c r="R6" s="171"/>
      <c r="S6" s="170"/>
      <c r="T6" s="170"/>
      <c r="U6" s="173"/>
      <c r="V6" s="169"/>
      <c r="W6" s="169"/>
      <c r="X6" s="169"/>
      <c r="Y6" s="195"/>
      <c r="Z6" s="207"/>
      <c r="AA6" s="208"/>
      <c r="AB6" s="208"/>
      <c r="AC6" s="209"/>
      <c r="AD6" s="171"/>
      <c r="AE6" s="170"/>
      <c r="AF6" s="208"/>
      <c r="AG6" s="208"/>
      <c r="AH6" s="208"/>
      <c r="AI6" s="173"/>
      <c r="AJ6" s="225"/>
      <c r="AL6" s="226"/>
      <c r="AM6" s="226"/>
    </row>
    <row r="7" s="3" customFormat="1" ht="48.95" customHeight="1" spans="1:39">
      <c r="A7" s="55" t="s">
        <v>31</v>
      </c>
      <c r="B7" s="56" t="s">
        <v>32</v>
      </c>
      <c r="C7" s="57" t="s">
        <v>33</v>
      </c>
      <c r="D7" s="58" t="s">
        <v>34</v>
      </c>
      <c r="E7" s="59">
        <v>4</v>
      </c>
      <c r="F7" s="56">
        <v>5</v>
      </c>
      <c r="G7" s="60">
        <v>6</v>
      </c>
      <c r="H7" s="61" t="s">
        <v>35</v>
      </c>
      <c r="I7" s="56">
        <v>8</v>
      </c>
      <c r="J7" s="60">
        <v>9</v>
      </c>
      <c r="K7" s="70" t="s">
        <v>36</v>
      </c>
      <c r="L7" s="56">
        <v>11</v>
      </c>
      <c r="M7" s="60">
        <v>12</v>
      </c>
      <c r="N7" s="58" t="s">
        <v>37</v>
      </c>
      <c r="P7" s="127"/>
      <c r="Q7" s="170">
        <v>1</v>
      </c>
      <c r="R7" s="171">
        <v>2</v>
      </c>
      <c r="S7" s="170">
        <v>3</v>
      </c>
      <c r="T7" s="170">
        <v>4</v>
      </c>
      <c r="U7" s="174"/>
      <c r="V7" s="171" t="s">
        <v>38</v>
      </c>
      <c r="W7" s="170" t="s">
        <v>39</v>
      </c>
      <c r="X7" s="175" t="s">
        <v>40</v>
      </c>
      <c r="Y7" s="210" t="s">
        <v>14</v>
      </c>
      <c r="Z7" s="211"/>
      <c r="AA7" s="171" t="s">
        <v>38</v>
      </c>
      <c r="AB7" s="170" t="s">
        <v>39</v>
      </c>
      <c r="AC7" s="212" t="s">
        <v>40</v>
      </c>
      <c r="AD7" s="171" t="s">
        <v>38</v>
      </c>
      <c r="AE7" s="170" t="s">
        <v>39</v>
      </c>
      <c r="AF7" s="171" t="s">
        <v>38</v>
      </c>
      <c r="AG7" s="170" t="s">
        <v>39</v>
      </c>
      <c r="AH7" s="212" t="s">
        <v>40</v>
      </c>
      <c r="AI7" s="174"/>
      <c r="AJ7" s="225"/>
      <c r="AL7" s="226"/>
      <c r="AM7" s="226"/>
    </row>
    <row r="8" s="3" customFormat="1" ht="50.1" customHeight="1" spans="1:39">
      <c r="A8" s="55" t="s">
        <v>41</v>
      </c>
      <c r="B8" s="62">
        <v>120000</v>
      </c>
      <c r="C8" s="63">
        <f>SUM(C10:C25)</f>
        <v>106219</v>
      </c>
      <c r="D8" s="64">
        <f t="shared" ref="D8:D25" si="0">C8/B8</f>
        <v>0.885158333333333</v>
      </c>
      <c r="E8" s="65" t="s">
        <v>42</v>
      </c>
      <c r="F8" s="66">
        <v>120000</v>
      </c>
      <c r="G8" s="67">
        <f>SUM(G10:G25)</f>
        <v>89160</v>
      </c>
      <c r="H8" s="68">
        <f t="shared" ref="H8:H24" si="1">G8/F8</f>
        <v>0.743</v>
      </c>
      <c r="I8" s="66" t="s">
        <v>42</v>
      </c>
      <c r="J8" s="67" t="s">
        <v>42</v>
      </c>
      <c r="K8" s="68" t="s">
        <v>42</v>
      </c>
      <c r="L8" s="128" t="s">
        <v>42</v>
      </c>
      <c r="M8" s="129" t="s">
        <v>42</v>
      </c>
      <c r="N8" s="70" t="s">
        <v>42</v>
      </c>
      <c r="P8" s="130" t="s">
        <v>43</v>
      </c>
      <c r="Q8" s="170"/>
      <c r="R8" s="171"/>
      <c r="S8" s="170"/>
      <c r="T8" s="170"/>
      <c r="U8" s="174"/>
      <c r="V8" s="171"/>
      <c r="W8" s="170"/>
      <c r="X8" s="170"/>
      <c r="Y8" s="213"/>
      <c r="Z8" s="214"/>
      <c r="AA8" s="171"/>
      <c r="AB8" s="170"/>
      <c r="AC8" s="170"/>
      <c r="AD8" s="171"/>
      <c r="AE8" s="170"/>
      <c r="AF8" s="171"/>
      <c r="AG8" s="170"/>
      <c r="AH8" s="170"/>
      <c r="AI8" s="174"/>
      <c r="AJ8" s="225"/>
      <c r="AL8" s="226"/>
      <c r="AM8" s="226"/>
    </row>
    <row r="9" s="3" customFormat="1" ht="50.1" customHeight="1" spans="1:44">
      <c r="A9" s="55" t="s">
        <v>44</v>
      </c>
      <c r="B9" s="69">
        <f t="shared" ref="B9:G9" si="2">SUM(B10:B25)</f>
        <v>153742</v>
      </c>
      <c r="C9" s="63">
        <f t="shared" si="2"/>
        <v>106219</v>
      </c>
      <c r="D9" s="70">
        <f t="shared" si="0"/>
        <v>0.690891233364988</v>
      </c>
      <c r="E9" s="59"/>
      <c r="F9" s="69">
        <f>SUM(F10:F23)</f>
        <v>123613</v>
      </c>
      <c r="G9" s="71">
        <f t="shared" si="2"/>
        <v>89160</v>
      </c>
      <c r="H9" s="68">
        <f t="shared" si="1"/>
        <v>0.721283360164384</v>
      </c>
      <c r="I9" s="66">
        <f t="shared" ref="I9:M9" si="3">SUM(I10:I25)</f>
        <v>24756</v>
      </c>
      <c r="J9" s="67">
        <f t="shared" si="3"/>
        <v>5961</v>
      </c>
      <c r="K9" s="68">
        <f t="shared" ref="K9:K13" si="4">J9/I9</f>
        <v>0.240790111488124</v>
      </c>
      <c r="L9" s="69">
        <f t="shared" si="3"/>
        <v>99690</v>
      </c>
      <c r="M9" s="71">
        <f t="shared" si="3"/>
        <v>11098</v>
      </c>
      <c r="N9" s="70">
        <f t="shared" ref="N9:N23" si="5">M9/L9</f>
        <v>0.111325107834286</v>
      </c>
      <c r="P9" s="130" t="s">
        <v>45</v>
      </c>
      <c r="Q9" s="170"/>
      <c r="R9" s="170"/>
      <c r="S9" s="170"/>
      <c r="T9" s="170"/>
      <c r="U9" s="170">
        <f>SUM(U10:U25)</f>
        <v>106219</v>
      </c>
      <c r="V9" s="170">
        <f t="shared" ref="V9:AB9" si="6">SUM(V10:V23)</f>
        <v>31778</v>
      </c>
      <c r="W9" s="170">
        <f t="shared" si="6"/>
        <v>47442</v>
      </c>
      <c r="X9" s="171"/>
      <c r="Y9" s="215">
        <f t="shared" si="6"/>
        <v>79220</v>
      </c>
      <c r="Z9" s="215">
        <f t="shared" si="6"/>
        <v>5537</v>
      </c>
      <c r="AA9" s="171">
        <f t="shared" si="6"/>
        <v>142</v>
      </c>
      <c r="AB9" s="171">
        <f t="shared" si="6"/>
        <v>200</v>
      </c>
      <c r="AC9" s="216">
        <v>542</v>
      </c>
      <c r="AD9" s="171">
        <f t="shared" ref="AD9:AH9" si="7">SUM(AD10:AD23)</f>
        <v>0</v>
      </c>
      <c r="AE9" s="171">
        <f t="shared" si="7"/>
        <v>0</v>
      </c>
      <c r="AF9" s="171">
        <f t="shared" si="7"/>
        <v>3623</v>
      </c>
      <c r="AG9" s="171">
        <f t="shared" si="7"/>
        <v>1572</v>
      </c>
      <c r="AH9" s="216">
        <f t="shared" si="7"/>
        <v>661</v>
      </c>
      <c r="AI9" s="174"/>
      <c r="AJ9" s="225">
        <f>SUM(AJ10:AJ23)</f>
        <v>23572</v>
      </c>
      <c r="AL9" s="227"/>
      <c r="AM9" s="227"/>
      <c r="AN9" s="228"/>
      <c r="AO9" s="228"/>
      <c r="AP9" s="228"/>
      <c r="AQ9" s="228"/>
      <c r="AR9" s="228"/>
    </row>
    <row r="10" s="4" customFormat="1" ht="45.95" customHeight="1" spans="1:256">
      <c r="A10" s="72" t="s">
        <v>46</v>
      </c>
      <c r="B10" s="73">
        <f>F10+I10</f>
        <v>9050</v>
      </c>
      <c r="C10" s="74">
        <f t="shared" ref="C10:C12" si="8">G10+J10</f>
        <v>8353</v>
      </c>
      <c r="D10" s="75">
        <f t="shared" si="0"/>
        <v>0.922983425414365</v>
      </c>
      <c r="E10" s="76">
        <v>2</v>
      </c>
      <c r="F10" s="77">
        <v>7051</v>
      </c>
      <c r="G10" s="78">
        <f t="shared" ref="G10:G23" si="9">Q10+R10</f>
        <v>8164</v>
      </c>
      <c r="H10" s="79">
        <f t="shared" si="1"/>
        <v>1.15784995036165</v>
      </c>
      <c r="I10" s="131">
        <v>1999</v>
      </c>
      <c r="J10" s="132">
        <f t="shared" ref="J10:J23" si="10">S10</f>
        <v>189</v>
      </c>
      <c r="K10" s="79">
        <f t="shared" si="4"/>
        <v>0.0945472736368184</v>
      </c>
      <c r="L10" s="77">
        <v>8773</v>
      </c>
      <c r="M10" s="133">
        <v>0</v>
      </c>
      <c r="N10" s="82">
        <f t="shared" si="5"/>
        <v>0</v>
      </c>
      <c r="O10" s="134"/>
      <c r="P10" s="135" t="s">
        <v>46</v>
      </c>
      <c r="Q10" s="176">
        <v>5639</v>
      </c>
      <c r="R10" s="177">
        <v>2525</v>
      </c>
      <c r="S10" s="176">
        <v>189</v>
      </c>
      <c r="T10" s="176">
        <v>0</v>
      </c>
      <c r="U10" s="176">
        <f t="shared" ref="U10:U12" si="11">Q10+R10+S10</f>
        <v>8353</v>
      </c>
      <c r="V10" s="177">
        <v>2361</v>
      </c>
      <c r="W10" s="176">
        <v>5828</v>
      </c>
      <c r="X10" s="176"/>
      <c r="Y10" s="176">
        <f t="shared" ref="Y10:Y23" si="12">V10+W10</f>
        <v>8189</v>
      </c>
      <c r="Z10" s="176">
        <f t="shared" ref="Z10:Z23" si="13">AA10+AB10+AD10+AE10+AF10+AG10</f>
        <v>164</v>
      </c>
      <c r="AA10" s="177">
        <v>0</v>
      </c>
      <c r="AB10" s="176">
        <v>0</v>
      </c>
      <c r="AC10" s="176"/>
      <c r="AD10" s="177">
        <v>0</v>
      </c>
      <c r="AE10" s="176">
        <v>0</v>
      </c>
      <c r="AF10" s="177">
        <v>164</v>
      </c>
      <c r="AG10" s="176">
        <v>0</v>
      </c>
      <c r="AH10" s="176"/>
      <c r="AI10" s="176">
        <f t="shared" ref="AI10:AI12" si="14">V10+W10+AA10+AB10+AD10+AE10+AF10+AG10</f>
        <v>8353</v>
      </c>
      <c r="AJ10" s="176">
        <v>2525</v>
      </c>
      <c r="AK10" s="134"/>
      <c r="AL10" s="229"/>
      <c r="AM10" s="230"/>
      <c r="AN10" s="231"/>
      <c r="AO10" s="230"/>
      <c r="AP10" s="231"/>
      <c r="AQ10" s="241"/>
      <c r="AR10" s="241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</row>
    <row r="11" s="4" customFormat="1" ht="45.95" customHeight="1" spans="1:256">
      <c r="A11" s="80" t="s">
        <v>47</v>
      </c>
      <c r="B11" s="73">
        <f t="shared" ref="B11:B15" si="15">F11</f>
        <v>11061</v>
      </c>
      <c r="C11" s="81">
        <f t="shared" si="8"/>
        <v>8115</v>
      </c>
      <c r="D11" s="75">
        <f t="shared" si="0"/>
        <v>0.733658801193382</v>
      </c>
      <c r="E11" s="76">
        <v>6</v>
      </c>
      <c r="F11" s="77">
        <v>11061</v>
      </c>
      <c r="G11" s="78">
        <f t="shared" si="9"/>
        <v>8115</v>
      </c>
      <c r="H11" s="79">
        <f t="shared" si="1"/>
        <v>0.733658801193382</v>
      </c>
      <c r="I11" s="136" t="s">
        <v>42</v>
      </c>
      <c r="J11" s="132">
        <f t="shared" si="10"/>
        <v>0</v>
      </c>
      <c r="K11" s="79" t="s">
        <v>42</v>
      </c>
      <c r="L11" s="77">
        <v>11020</v>
      </c>
      <c r="M11" s="133">
        <v>0</v>
      </c>
      <c r="N11" s="82">
        <f t="shared" si="5"/>
        <v>0</v>
      </c>
      <c r="O11" s="134"/>
      <c r="P11" s="135" t="s">
        <v>48</v>
      </c>
      <c r="Q11" s="176">
        <v>5863</v>
      </c>
      <c r="R11" s="177">
        <v>2252</v>
      </c>
      <c r="S11" s="176"/>
      <c r="T11" s="176">
        <v>0</v>
      </c>
      <c r="U11" s="176">
        <f t="shared" si="11"/>
        <v>8115</v>
      </c>
      <c r="V11" s="177">
        <v>2252</v>
      </c>
      <c r="W11" s="176">
        <v>4836</v>
      </c>
      <c r="X11" s="176"/>
      <c r="Y11" s="176">
        <f t="shared" si="12"/>
        <v>7088</v>
      </c>
      <c r="Z11" s="176">
        <f t="shared" si="13"/>
        <v>1027</v>
      </c>
      <c r="AA11" s="177">
        <v>0</v>
      </c>
      <c r="AB11" s="176">
        <v>0</v>
      </c>
      <c r="AC11" s="176"/>
      <c r="AD11" s="177">
        <v>0</v>
      </c>
      <c r="AE11" s="176">
        <v>0</v>
      </c>
      <c r="AF11" s="177">
        <v>0</v>
      </c>
      <c r="AG11" s="176">
        <v>1027</v>
      </c>
      <c r="AH11" s="176"/>
      <c r="AI11" s="176">
        <f t="shared" si="14"/>
        <v>8115</v>
      </c>
      <c r="AJ11" s="176">
        <v>2252</v>
      </c>
      <c r="AK11" s="232"/>
      <c r="AL11" s="229"/>
      <c r="AM11" s="233"/>
      <c r="AN11" s="231"/>
      <c r="AO11" s="233"/>
      <c r="AP11" s="231"/>
      <c r="AQ11" s="241"/>
      <c r="AR11" s="241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4"/>
      <c r="FG11" s="134"/>
      <c r="FH11" s="134"/>
      <c r="FI11" s="134"/>
      <c r="FJ11" s="134"/>
      <c r="FK11" s="134"/>
      <c r="FL11" s="134"/>
      <c r="FM11" s="134"/>
      <c r="FN11" s="134"/>
      <c r="FO11" s="134"/>
      <c r="FP11" s="134"/>
      <c r="FQ11" s="134"/>
      <c r="FR11" s="134"/>
      <c r="FS11" s="134"/>
      <c r="FT11" s="134"/>
      <c r="FU11" s="134"/>
      <c r="FV11" s="134"/>
      <c r="FW11" s="134"/>
      <c r="FX11" s="134"/>
      <c r="FY11" s="134"/>
      <c r="FZ11" s="134"/>
      <c r="GA11" s="134"/>
      <c r="GB11" s="134"/>
      <c r="GC11" s="134"/>
      <c r="GD11" s="134"/>
      <c r="GE11" s="134"/>
      <c r="GF11" s="134"/>
      <c r="GG11" s="134"/>
      <c r="GH11" s="134"/>
      <c r="GI11" s="134"/>
      <c r="GJ11" s="134"/>
      <c r="GK11" s="134"/>
      <c r="GL11" s="134"/>
      <c r="GM11" s="134"/>
      <c r="GN11" s="134"/>
      <c r="GO11" s="134"/>
      <c r="GP11" s="134"/>
      <c r="GQ11" s="134"/>
      <c r="GR11" s="134"/>
      <c r="GS11" s="134"/>
      <c r="GT11" s="134"/>
      <c r="GU11" s="134"/>
      <c r="GV11" s="134"/>
      <c r="GW11" s="134"/>
      <c r="GX11" s="134"/>
      <c r="GY11" s="134"/>
      <c r="GZ11" s="134"/>
      <c r="HA11" s="134"/>
      <c r="HB11" s="134"/>
      <c r="HC11" s="134"/>
      <c r="HD11" s="134"/>
      <c r="HE11" s="134"/>
      <c r="HF11" s="134"/>
      <c r="HG11" s="134"/>
      <c r="HH11" s="134"/>
      <c r="HI11" s="134"/>
      <c r="HJ11" s="134"/>
      <c r="HK11" s="134"/>
      <c r="HL11" s="134"/>
      <c r="HM11" s="134"/>
      <c r="HN11" s="134"/>
      <c r="HO11" s="134"/>
      <c r="HP11" s="134"/>
      <c r="HQ11" s="134"/>
      <c r="HR11" s="134"/>
      <c r="HS11" s="134"/>
      <c r="HT11" s="134"/>
      <c r="HU11" s="134"/>
      <c r="HV11" s="134"/>
      <c r="HW11" s="134"/>
      <c r="HX11" s="134"/>
      <c r="HY11" s="134"/>
      <c r="HZ11" s="134"/>
      <c r="IA11" s="134"/>
      <c r="IB11" s="134"/>
      <c r="IC11" s="134"/>
      <c r="ID11" s="134"/>
      <c r="IE11" s="134"/>
      <c r="IF11" s="134"/>
      <c r="IG11" s="134"/>
      <c r="IH11" s="134"/>
      <c r="II11" s="134"/>
      <c r="IJ11" s="134"/>
      <c r="IK11" s="134"/>
      <c r="IL11" s="134"/>
      <c r="IM11" s="134"/>
      <c r="IN11" s="134"/>
      <c r="IO11" s="134"/>
      <c r="IP11" s="134"/>
      <c r="IQ11" s="134"/>
      <c r="IR11" s="134"/>
      <c r="IS11" s="134"/>
      <c r="IT11" s="134"/>
      <c r="IU11" s="134"/>
      <c r="IV11" s="134"/>
    </row>
    <row r="12" s="4" customFormat="1" ht="45.95" customHeight="1" spans="1:256">
      <c r="A12" s="80" t="s">
        <v>49</v>
      </c>
      <c r="B12" s="73">
        <f t="shared" si="15"/>
        <v>5984</v>
      </c>
      <c r="C12" s="81">
        <f t="shared" si="8"/>
        <v>4942</v>
      </c>
      <c r="D12" s="75">
        <f t="shared" si="0"/>
        <v>0.825868983957219</v>
      </c>
      <c r="E12" s="76">
        <v>3</v>
      </c>
      <c r="F12" s="77">
        <v>5984</v>
      </c>
      <c r="G12" s="78">
        <f t="shared" si="9"/>
        <v>4942</v>
      </c>
      <c r="H12" s="79">
        <f t="shared" si="1"/>
        <v>0.825868983957219</v>
      </c>
      <c r="I12" s="136" t="s">
        <v>42</v>
      </c>
      <c r="J12" s="132">
        <f t="shared" si="10"/>
        <v>0</v>
      </c>
      <c r="K12" s="79" t="s">
        <v>42</v>
      </c>
      <c r="L12" s="77">
        <v>4850</v>
      </c>
      <c r="M12" s="133">
        <v>0</v>
      </c>
      <c r="N12" s="82">
        <f t="shared" si="5"/>
        <v>0</v>
      </c>
      <c r="O12" s="134"/>
      <c r="P12" s="135" t="s">
        <v>50</v>
      </c>
      <c r="Q12" s="176">
        <v>2573</v>
      </c>
      <c r="R12" s="177">
        <v>2369</v>
      </c>
      <c r="S12" s="176"/>
      <c r="T12" s="176"/>
      <c r="U12" s="176">
        <f t="shared" si="11"/>
        <v>4942</v>
      </c>
      <c r="V12" s="177">
        <v>872</v>
      </c>
      <c r="W12" s="176">
        <v>2275</v>
      </c>
      <c r="X12" s="176"/>
      <c r="Y12" s="176">
        <f t="shared" si="12"/>
        <v>3147</v>
      </c>
      <c r="Z12" s="176">
        <f t="shared" si="13"/>
        <v>1795</v>
      </c>
      <c r="AA12" s="177">
        <v>0</v>
      </c>
      <c r="AB12" s="176">
        <v>0</v>
      </c>
      <c r="AC12" s="176"/>
      <c r="AD12" s="177">
        <v>0</v>
      </c>
      <c r="AE12" s="176">
        <v>0</v>
      </c>
      <c r="AF12" s="177">
        <v>1497</v>
      </c>
      <c r="AG12" s="176">
        <v>298</v>
      </c>
      <c r="AH12" s="176"/>
      <c r="AI12" s="176">
        <f t="shared" si="14"/>
        <v>4942</v>
      </c>
      <c r="AJ12" s="176">
        <v>2369</v>
      </c>
      <c r="AK12" s="134"/>
      <c r="AL12" s="229"/>
      <c r="AM12" s="233"/>
      <c r="AN12" s="231"/>
      <c r="AO12" s="233"/>
      <c r="AP12" s="231"/>
      <c r="AQ12" s="241"/>
      <c r="AR12" s="241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4"/>
      <c r="ER12" s="134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4"/>
      <c r="FG12" s="134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4"/>
      <c r="FV12" s="134"/>
      <c r="FW12" s="134"/>
      <c r="FX12" s="134"/>
      <c r="FY12" s="134"/>
      <c r="FZ12" s="134"/>
      <c r="GA12" s="134"/>
      <c r="GB12" s="134"/>
      <c r="GC12" s="134"/>
      <c r="GD12" s="134"/>
      <c r="GE12" s="134"/>
      <c r="GF12" s="134"/>
      <c r="GG12" s="134"/>
      <c r="GH12" s="134"/>
      <c r="GI12" s="134"/>
      <c r="GJ12" s="134"/>
      <c r="GK12" s="134"/>
      <c r="GL12" s="134"/>
      <c r="GM12" s="134"/>
      <c r="GN12" s="134"/>
      <c r="GO12" s="134"/>
      <c r="GP12" s="134"/>
      <c r="GQ12" s="134"/>
      <c r="GR12" s="134"/>
      <c r="GS12" s="134"/>
      <c r="GT12" s="134"/>
      <c r="GU12" s="134"/>
      <c r="GV12" s="134"/>
      <c r="GW12" s="134"/>
      <c r="GX12" s="134"/>
      <c r="GY12" s="134"/>
      <c r="GZ12" s="134"/>
      <c r="HA12" s="134"/>
      <c r="HB12" s="134"/>
      <c r="HC12" s="134"/>
      <c r="HD12" s="134"/>
      <c r="HE12" s="134"/>
      <c r="HF12" s="134"/>
      <c r="HG12" s="134"/>
      <c r="HH12" s="134"/>
      <c r="HI12" s="134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4"/>
      <c r="IF12" s="134"/>
      <c r="IG12" s="134"/>
      <c r="IH12" s="134"/>
      <c r="II12" s="134"/>
      <c r="IJ12" s="134"/>
      <c r="IK12" s="134"/>
      <c r="IL12" s="134"/>
      <c r="IM12" s="134"/>
      <c r="IN12" s="134"/>
      <c r="IO12" s="134"/>
      <c r="IP12" s="134"/>
      <c r="IQ12" s="134"/>
      <c r="IR12" s="134"/>
      <c r="IS12" s="134"/>
      <c r="IT12" s="134"/>
      <c r="IU12" s="134"/>
      <c r="IV12" s="134"/>
    </row>
    <row r="13" s="4" customFormat="1" ht="45.95" customHeight="1" spans="1:256">
      <c r="A13" s="80" t="s">
        <v>51</v>
      </c>
      <c r="B13" s="73">
        <f>F13+I13</f>
        <v>4099</v>
      </c>
      <c r="C13" s="81">
        <f>G13+J13+M13</f>
        <v>2461</v>
      </c>
      <c r="D13" s="75">
        <f t="shared" si="0"/>
        <v>0.600390339107099</v>
      </c>
      <c r="E13" s="76">
        <v>10</v>
      </c>
      <c r="F13" s="77">
        <v>3766</v>
      </c>
      <c r="G13" s="78">
        <f t="shared" si="9"/>
        <v>1994</v>
      </c>
      <c r="H13" s="79">
        <f t="shared" si="1"/>
        <v>0.52947424322889</v>
      </c>
      <c r="I13" s="131">
        <v>333</v>
      </c>
      <c r="J13" s="132">
        <f t="shared" si="10"/>
        <v>318</v>
      </c>
      <c r="K13" s="79">
        <f t="shared" si="4"/>
        <v>0.954954954954955</v>
      </c>
      <c r="L13" s="77">
        <v>8402</v>
      </c>
      <c r="M13" s="133">
        <f>T13</f>
        <v>149</v>
      </c>
      <c r="N13" s="82">
        <f t="shared" si="5"/>
        <v>0.0177338728874078</v>
      </c>
      <c r="O13" s="134"/>
      <c r="P13" s="135" t="s">
        <v>52</v>
      </c>
      <c r="Q13" s="176">
        <v>807</v>
      </c>
      <c r="R13" s="177">
        <v>1187</v>
      </c>
      <c r="S13" s="178">
        <v>318</v>
      </c>
      <c r="T13" s="176">
        <v>149</v>
      </c>
      <c r="U13" s="176">
        <f>Q13+R13+S13+T13</f>
        <v>2461</v>
      </c>
      <c r="V13" s="177">
        <v>0</v>
      </c>
      <c r="W13" s="176">
        <v>1038</v>
      </c>
      <c r="X13" s="176"/>
      <c r="Y13" s="176">
        <f t="shared" si="12"/>
        <v>1038</v>
      </c>
      <c r="Z13" s="176">
        <f t="shared" si="13"/>
        <v>1274</v>
      </c>
      <c r="AA13" s="177">
        <v>0</v>
      </c>
      <c r="AB13" s="176">
        <v>0</v>
      </c>
      <c r="AC13" s="176"/>
      <c r="AD13" s="177">
        <v>0</v>
      </c>
      <c r="AE13" s="176">
        <v>0</v>
      </c>
      <c r="AF13" s="177">
        <v>1187</v>
      </c>
      <c r="AG13" s="176">
        <v>87</v>
      </c>
      <c r="AH13" s="176">
        <v>149</v>
      </c>
      <c r="AI13" s="176">
        <f>V13+W13+AA13+AB13+AD13+AE13+AF13+AG13+AH13</f>
        <v>2461</v>
      </c>
      <c r="AJ13" s="176">
        <v>0</v>
      </c>
      <c r="AK13" s="234" t="s">
        <v>53</v>
      </c>
      <c r="AL13" s="229"/>
      <c r="AM13" s="233"/>
      <c r="AN13" s="231"/>
      <c r="AO13" s="233"/>
      <c r="AP13" s="231"/>
      <c r="AQ13" s="241"/>
      <c r="AR13" s="241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4"/>
      <c r="FG13" s="134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4"/>
      <c r="FV13" s="134"/>
      <c r="FW13" s="134"/>
      <c r="FX13" s="134"/>
      <c r="FY13" s="134"/>
      <c r="FZ13" s="134"/>
      <c r="GA13" s="134"/>
      <c r="GB13" s="134"/>
      <c r="GC13" s="134"/>
      <c r="GD13" s="134"/>
      <c r="GE13" s="134"/>
      <c r="GF13" s="134"/>
      <c r="GG13" s="134"/>
      <c r="GH13" s="134"/>
      <c r="GI13" s="134"/>
      <c r="GJ13" s="134"/>
      <c r="GK13" s="134"/>
      <c r="GL13" s="134"/>
      <c r="GM13" s="134"/>
      <c r="GN13" s="134"/>
      <c r="GO13" s="134"/>
      <c r="GP13" s="134"/>
      <c r="GQ13" s="134"/>
      <c r="GR13" s="134"/>
      <c r="GS13" s="134"/>
      <c r="GT13" s="134"/>
      <c r="GU13" s="134"/>
      <c r="GV13" s="134"/>
      <c r="GW13" s="134"/>
      <c r="GX13" s="134"/>
      <c r="GY13" s="134"/>
      <c r="GZ13" s="134"/>
      <c r="HA13" s="134"/>
      <c r="HB13" s="134"/>
      <c r="HC13" s="134"/>
      <c r="HD13" s="134"/>
      <c r="HE13" s="134"/>
      <c r="HF13" s="134"/>
      <c r="HG13" s="134"/>
      <c r="HH13" s="134"/>
      <c r="HI13" s="134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4"/>
      <c r="IF13" s="134"/>
      <c r="IG13" s="134"/>
      <c r="IH13" s="134"/>
      <c r="II13" s="134"/>
      <c r="IJ13" s="134"/>
      <c r="IK13" s="134"/>
      <c r="IL13" s="134"/>
      <c r="IM13" s="134"/>
      <c r="IN13" s="134"/>
      <c r="IO13" s="134"/>
      <c r="IP13" s="134"/>
      <c r="IQ13" s="134"/>
      <c r="IR13" s="134"/>
      <c r="IS13" s="134"/>
      <c r="IT13" s="134"/>
      <c r="IU13" s="134"/>
      <c r="IV13" s="134"/>
    </row>
    <row r="14" s="4" customFormat="1" ht="45.95" customHeight="1" spans="1:256">
      <c r="A14" s="80" t="s">
        <v>54</v>
      </c>
      <c r="B14" s="73">
        <f t="shared" si="15"/>
        <v>241</v>
      </c>
      <c r="C14" s="81">
        <f t="shared" ref="C14:C18" si="16">G14+J14</f>
        <v>241</v>
      </c>
      <c r="D14" s="75">
        <f t="shared" si="0"/>
        <v>1</v>
      </c>
      <c r="E14" s="76">
        <v>1</v>
      </c>
      <c r="F14" s="77">
        <v>241</v>
      </c>
      <c r="G14" s="78">
        <f t="shared" si="9"/>
        <v>241</v>
      </c>
      <c r="H14" s="79">
        <f t="shared" si="1"/>
        <v>1</v>
      </c>
      <c r="I14" s="136" t="s">
        <v>42</v>
      </c>
      <c r="J14" s="132">
        <f t="shared" si="10"/>
        <v>0</v>
      </c>
      <c r="K14" s="79" t="s">
        <v>42</v>
      </c>
      <c r="L14" s="77">
        <v>439</v>
      </c>
      <c r="M14" s="133">
        <v>0</v>
      </c>
      <c r="N14" s="82">
        <f t="shared" si="5"/>
        <v>0</v>
      </c>
      <c r="O14" s="134"/>
      <c r="P14" s="135" t="s">
        <v>55</v>
      </c>
      <c r="Q14" s="176"/>
      <c r="R14" s="177">
        <v>241</v>
      </c>
      <c r="S14" s="176"/>
      <c r="T14" s="176">
        <v>0</v>
      </c>
      <c r="U14" s="176">
        <f t="shared" ref="U14:U18" si="17">Q14+R14+S14</f>
        <v>241</v>
      </c>
      <c r="V14" s="177">
        <v>241</v>
      </c>
      <c r="W14" s="176">
        <v>0</v>
      </c>
      <c r="X14" s="176"/>
      <c r="Y14" s="176">
        <f t="shared" si="12"/>
        <v>241</v>
      </c>
      <c r="Z14" s="176">
        <f t="shared" si="13"/>
        <v>0</v>
      </c>
      <c r="AA14" s="177">
        <v>0</v>
      </c>
      <c r="AB14" s="176">
        <v>0</v>
      </c>
      <c r="AC14" s="176"/>
      <c r="AD14" s="177">
        <v>0</v>
      </c>
      <c r="AE14" s="176">
        <v>0</v>
      </c>
      <c r="AF14" s="177">
        <v>0</v>
      </c>
      <c r="AG14" s="176">
        <v>0</v>
      </c>
      <c r="AH14" s="176"/>
      <c r="AI14" s="176">
        <f t="shared" ref="AI14:AI18" si="18">V14+W14+AA14+AB14+AD14+AE14+AF14+AG14</f>
        <v>241</v>
      </c>
      <c r="AJ14" s="176">
        <v>241</v>
      </c>
      <c r="AK14" s="134"/>
      <c r="AL14" s="229"/>
      <c r="AM14" s="233"/>
      <c r="AN14" s="231"/>
      <c r="AO14" s="233"/>
      <c r="AP14" s="231"/>
      <c r="AQ14" s="241"/>
      <c r="AR14" s="241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4"/>
      <c r="FG14" s="134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4"/>
      <c r="FV14" s="134"/>
      <c r="FW14" s="134"/>
      <c r="FX14" s="134"/>
      <c r="FY14" s="134"/>
      <c r="FZ14" s="134"/>
      <c r="GA14" s="134"/>
      <c r="GB14" s="134"/>
      <c r="GC14" s="134"/>
      <c r="GD14" s="134"/>
      <c r="GE14" s="134"/>
      <c r="GF14" s="134"/>
      <c r="GG14" s="134"/>
      <c r="GH14" s="134"/>
      <c r="GI14" s="134"/>
      <c r="GJ14" s="134"/>
      <c r="GK14" s="134"/>
      <c r="GL14" s="134"/>
      <c r="GM14" s="134"/>
      <c r="GN14" s="134"/>
      <c r="GO14" s="134"/>
      <c r="GP14" s="134"/>
      <c r="GQ14" s="134"/>
      <c r="GR14" s="134"/>
      <c r="GS14" s="134"/>
      <c r="GT14" s="134"/>
      <c r="GU14" s="134"/>
      <c r="GV14" s="134"/>
      <c r="GW14" s="134"/>
      <c r="GX14" s="134"/>
      <c r="GY14" s="134"/>
      <c r="GZ14" s="134"/>
      <c r="HA14" s="134"/>
      <c r="HB14" s="134"/>
      <c r="HC14" s="134"/>
      <c r="HD14" s="134"/>
      <c r="HE14" s="134"/>
      <c r="HF14" s="134"/>
      <c r="HG14" s="134"/>
      <c r="HH14" s="134"/>
      <c r="HI14" s="134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4"/>
      <c r="IF14" s="134"/>
      <c r="IG14" s="134"/>
      <c r="IH14" s="134"/>
      <c r="II14" s="134"/>
      <c r="IJ14" s="134"/>
      <c r="IK14" s="134"/>
      <c r="IL14" s="134"/>
      <c r="IM14" s="134"/>
      <c r="IN14" s="134"/>
      <c r="IO14" s="134"/>
      <c r="IP14" s="134"/>
      <c r="IQ14" s="134"/>
      <c r="IR14" s="134"/>
      <c r="IS14" s="134"/>
      <c r="IT14" s="134"/>
      <c r="IU14" s="134"/>
      <c r="IV14" s="134"/>
    </row>
    <row r="15" s="4" customFormat="1" ht="45.95" customHeight="1" spans="1:256">
      <c r="A15" s="80" t="s">
        <v>56</v>
      </c>
      <c r="B15" s="73">
        <f t="shared" si="15"/>
        <v>1514</v>
      </c>
      <c r="C15" s="81">
        <f t="shared" si="16"/>
        <v>475</v>
      </c>
      <c r="D15" s="75">
        <f t="shared" si="0"/>
        <v>0.313738441215324</v>
      </c>
      <c r="E15" s="76">
        <v>14</v>
      </c>
      <c r="F15" s="77">
        <v>1514</v>
      </c>
      <c r="G15" s="78">
        <f t="shared" si="9"/>
        <v>475</v>
      </c>
      <c r="H15" s="79">
        <f t="shared" si="1"/>
        <v>0.313738441215324</v>
      </c>
      <c r="I15" s="136" t="s">
        <v>42</v>
      </c>
      <c r="J15" s="132">
        <f t="shared" si="10"/>
        <v>0</v>
      </c>
      <c r="K15" s="79" t="s">
        <v>42</v>
      </c>
      <c r="L15" s="77">
        <v>1541</v>
      </c>
      <c r="M15" s="133">
        <v>0</v>
      </c>
      <c r="N15" s="82">
        <f t="shared" si="5"/>
        <v>0</v>
      </c>
      <c r="O15" s="134"/>
      <c r="P15" s="135" t="s">
        <v>57</v>
      </c>
      <c r="Q15" s="176">
        <v>475</v>
      </c>
      <c r="R15" s="177"/>
      <c r="S15" s="176"/>
      <c r="T15" s="176">
        <v>0</v>
      </c>
      <c r="U15" s="176">
        <f t="shared" si="17"/>
        <v>475</v>
      </c>
      <c r="V15" s="177"/>
      <c r="W15" s="176">
        <v>475</v>
      </c>
      <c r="X15" s="176"/>
      <c r="Y15" s="176">
        <f t="shared" si="12"/>
        <v>475</v>
      </c>
      <c r="Z15" s="176">
        <f t="shared" si="13"/>
        <v>0</v>
      </c>
      <c r="AA15" s="177"/>
      <c r="AB15" s="176"/>
      <c r="AC15" s="176"/>
      <c r="AD15" s="177"/>
      <c r="AE15" s="176"/>
      <c r="AF15" s="177"/>
      <c r="AG15" s="176"/>
      <c r="AH15" s="176"/>
      <c r="AI15" s="176">
        <f t="shared" si="18"/>
        <v>475</v>
      </c>
      <c r="AJ15" s="176"/>
      <c r="AK15" s="134"/>
      <c r="AL15" s="229"/>
      <c r="AM15" s="233"/>
      <c r="AN15" s="231"/>
      <c r="AO15" s="233"/>
      <c r="AP15" s="231"/>
      <c r="AQ15" s="241"/>
      <c r="AR15" s="241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</row>
    <row r="16" s="4" customFormat="1" ht="45.95" customHeight="1" spans="1:256">
      <c r="A16" s="80" t="s">
        <v>58</v>
      </c>
      <c r="B16" s="73">
        <f t="shared" ref="B16:B20" si="19">F16+I16</f>
        <v>8700</v>
      </c>
      <c r="C16" s="81">
        <f t="shared" si="16"/>
        <v>3078</v>
      </c>
      <c r="D16" s="75">
        <f t="shared" si="0"/>
        <v>0.353793103448276</v>
      </c>
      <c r="E16" s="76">
        <v>13</v>
      </c>
      <c r="F16" s="77">
        <v>6791</v>
      </c>
      <c r="G16" s="78">
        <f t="shared" si="9"/>
        <v>2828</v>
      </c>
      <c r="H16" s="79">
        <f t="shared" si="1"/>
        <v>0.416433514946252</v>
      </c>
      <c r="I16" s="131">
        <v>1909</v>
      </c>
      <c r="J16" s="132">
        <f t="shared" si="10"/>
        <v>250</v>
      </c>
      <c r="K16" s="79">
        <f t="shared" ref="K16:K20" si="20">J16/I16</f>
        <v>0.130958617077004</v>
      </c>
      <c r="L16" s="77">
        <v>3141</v>
      </c>
      <c r="M16" s="133">
        <v>0</v>
      </c>
      <c r="N16" s="82">
        <f t="shared" si="5"/>
        <v>0</v>
      </c>
      <c r="O16" s="134"/>
      <c r="P16" s="135" t="s">
        <v>59</v>
      </c>
      <c r="Q16" s="176">
        <v>2396</v>
      </c>
      <c r="R16" s="177">
        <v>432</v>
      </c>
      <c r="S16" s="176">
        <v>250</v>
      </c>
      <c r="T16" s="176">
        <v>0</v>
      </c>
      <c r="U16" s="176">
        <f t="shared" si="17"/>
        <v>3078</v>
      </c>
      <c r="V16" s="177">
        <v>373</v>
      </c>
      <c r="W16" s="176">
        <v>2520</v>
      </c>
      <c r="X16" s="176"/>
      <c r="Y16" s="176">
        <f t="shared" si="12"/>
        <v>2893</v>
      </c>
      <c r="Z16" s="176">
        <f t="shared" si="13"/>
        <v>185</v>
      </c>
      <c r="AA16" s="177"/>
      <c r="AB16" s="176"/>
      <c r="AC16" s="176"/>
      <c r="AD16" s="177"/>
      <c r="AE16" s="176"/>
      <c r="AF16" s="177">
        <v>59</v>
      </c>
      <c r="AG16" s="176">
        <v>126</v>
      </c>
      <c r="AH16" s="176"/>
      <c r="AI16" s="176">
        <f t="shared" si="18"/>
        <v>3078</v>
      </c>
      <c r="AJ16" s="176">
        <v>188</v>
      </c>
      <c r="AK16" s="134"/>
      <c r="AL16" s="229"/>
      <c r="AM16" s="233"/>
      <c r="AN16" s="231"/>
      <c r="AO16" s="233"/>
      <c r="AP16" s="231"/>
      <c r="AQ16" s="241"/>
      <c r="AR16" s="241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  <c r="IT16" s="134"/>
      <c r="IU16" s="134"/>
      <c r="IV16" s="134"/>
    </row>
    <row r="17" s="5" customFormat="1" ht="45.95" customHeight="1" spans="1:256">
      <c r="A17" s="72" t="s">
        <v>60</v>
      </c>
      <c r="B17" s="73">
        <f t="shared" ref="B17:B21" si="21">F17</f>
        <v>2848</v>
      </c>
      <c r="C17" s="74">
        <f t="shared" si="16"/>
        <v>2295</v>
      </c>
      <c r="D17" s="75">
        <f t="shared" si="0"/>
        <v>0.805828651685393</v>
      </c>
      <c r="E17" s="76">
        <v>4</v>
      </c>
      <c r="F17" s="77">
        <v>2848</v>
      </c>
      <c r="G17" s="78">
        <f t="shared" si="9"/>
        <v>2295</v>
      </c>
      <c r="H17" s="79">
        <f t="shared" si="1"/>
        <v>0.805828651685393</v>
      </c>
      <c r="I17" s="136" t="s">
        <v>42</v>
      </c>
      <c r="J17" s="132">
        <f t="shared" si="10"/>
        <v>0</v>
      </c>
      <c r="K17" s="79" t="s">
        <v>42</v>
      </c>
      <c r="L17" s="77">
        <v>4952</v>
      </c>
      <c r="M17" s="133">
        <v>0</v>
      </c>
      <c r="N17" s="82">
        <f t="shared" si="5"/>
        <v>0</v>
      </c>
      <c r="O17" s="4"/>
      <c r="P17" s="135" t="s">
        <v>60</v>
      </c>
      <c r="Q17" s="179">
        <v>0</v>
      </c>
      <c r="R17" s="180">
        <v>2295</v>
      </c>
      <c r="S17" s="176"/>
      <c r="T17" s="179">
        <v>0</v>
      </c>
      <c r="U17" s="176">
        <f t="shared" si="17"/>
        <v>2295</v>
      </c>
      <c r="V17" s="180">
        <v>2295</v>
      </c>
      <c r="W17" s="179"/>
      <c r="X17" s="179"/>
      <c r="Y17" s="176">
        <f t="shared" si="12"/>
        <v>2295</v>
      </c>
      <c r="Z17" s="176">
        <f t="shared" si="13"/>
        <v>0</v>
      </c>
      <c r="AA17" s="180"/>
      <c r="AB17" s="179"/>
      <c r="AC17" s="179"/>
      <c r="AD17" s="180"/>
      <c r="AE17" s="179"/>
      <c r="AF17" s="180"/>
      <c r="AG17" s="179"/>
      <c r="AH17" s="179"/>
      <c r="AI17" s="176">
        <f t="shared" si="18"/>
        <v>2295</v>
      </c>
      <c r="AJ17" s="179">
        <v>2152</v>
      </c>
      <c r="AK17" s="232"/>
      <c r="AL17" s="229"/>
      <c r="AM17" s="230"/>
      <c r="AN17" s="231"/>
      <c r="AO17" s="230"/>
      <c r="AP17" s="231"/>
      <c r="AQ17" s="254"/>
      <c r="AR17" s="241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4"/>
      <c r="FG17" s="134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4"/>
      <c r="FV17" s="134"/>
      <c r="FW17" s="134"/>
      <c r="FX17" s="134"/>
      <c r="FY17" s="134"/>
      <c r="FZ17" s="134"/>
      <c r="GA17" s="134"/>
      <c r="GB17" s="134"/>
      <c r="GC17" s="134"/>
      <c r="GD17" s="134"/>
      <c r="GE17" s="134"/>
      <c r="GF17" s="134"/>
      <c r="GG17" s="134"/>
      <c r="GH17" s="134"/>
      <c r="GI17" s="134"/>
      <c r="GJ17" s="134"/>
      <c r="GK17" s="134"/>
      <c r="GL17" s="134"/>
      <c r="GM17" s="134"/>
      <c r="GN17" s="134"/>
      <c r="GO17" s="134"/>
      <c r="GP17" s="134"/>
      <c r="GQ17" s="134"/>
      <c r="GR17" s="134"/>
      <c r="GS17" s="134"/>
      <c r="GT17" s="134"/>
      <c r="GU17" s="134"/>
      <c r="GV17" s="134"/>
      <c r="GW17" s="134"/>
      <c r="GX17" s="134"/>
      <c r="GY17" s="134"/>
      <c r="GZ17" s="134"/>
      <c r="HA17" s="134"/>
      <c r="HB17" s="134"/>
      <c r="HC17" s="134"/>
      <c r="HD17" s="134"/>
      <c r="HE17" s="134"/>
      <c r="HF17" s="134"/>
      <c r="HG17" s="134"/>
      <c r="HH17" s="134"/>
      <c r="HI17" s="134"/>
      <c r="HJ17" s="134"/>
      <c r="HK17" s="134"/>
      <c r="HL17" s="134"/>
      <c r="HM17" s="134"/>
      <c r="HN17" s="134"/>
      <c r="HO17" s="134"/>
      <c r="HP17" s="134"/>
      <c r="HQ17" s="134"/>
      <c r="HR17" s="134"/>
      <c r="HS17" s="134"/>
      <c r="HT17" s="134"/>
      <c r="HU17" s="134"/>
      <c r="HV17" s="134"/>
      <c r="HW17" s="134"/>
      <c r="HX17" s="134"/>
      <c r="HY17" s="134"/>
      <c r="HZ17" s="134"/>
      <c r="IA17" s="134"/>
      <c r="IB17" s="134"/>
      <c r="IC17" s="134"/>
      <c r="ID17" s="134"/>
      <c r="IE17" s="134"/>
      <c r="IF17" s="134"/>
      <c r="IG17" s="134"/>
      <c r="IH17" s="134"/>
      <c r="II17" s="134"/>
      <c r="IJ17" s="134"/>
      <c r="IK17" s="134"/>
      <c r="IL17" s="134"/>
      <c r="IM17" s="134"/>
      <c r="IN17" s="134"/>
      <c r="IO17" s="134"/>
      <c r="IP17" s="134"/>
      <c r="IQ17" s="134"/>
      <c r="IR17" s="134"/>
      <c r="IS17" s="134"/>
      <c r="IT17" s="134"/>
      <c r="IU17" s="134"/>
      <c r="IV17" s="134"/>
    </row>
    <row r="18" s="4" customFormat="1" ht="45.95" customHeight="1" spans="1:256">
      <c r="A18" s="80" t="s">
        <v>61</v>
      </c>
      <c r="B18" s="73">
        <f t="shared" si="21"/>
        <v>6178</v>
      </c>
      <c r="C18" s="81">
        <f t="shared" si="16"/>
        <v>4154</v>
      </c>
      <c r="D18" s="75">
        <f t="shared" si="0"/>
        <v>0.672385885399806</v>
      </c>
      <c r="E18" s="76">
        <v>7</v>
      </c>
      <c r="F18" s="77">
        <v>6178</v>
      </c>
      <c r="G18" s="78">
        <f t="shared" si="9"/>
        <v>4154</v>
      </c>
      <c r="H18" s="79">
        <f t="shared" si="1"/>
        <v>0.672385885399806</v>
      </c>
      <c r="I18" s="136" t="s">
        <v>42</v>
      </c>
      <c r="J18" s="132">
        <f t="shared" si="10"/>
        <v>0</v>
      </c>
      <c r="K18" s="79" t="s">
        <v>42</v>
      </c>
      <c r="L18" s="77">
        <v>2401</v>
      </c>
      <c r="M18" s="133">
        <v>0</v>
      </c>
      <c r="N18" s="82">
        <f t="shared" si="5"/>
        <v>0</v>
      </c>
      <c r="O18" s="134"/>
      <c r="P18" s="135" t="s">
        <v>62</v>
      </c>
      <c r="Q18" s="181">
        <v>3484</v>
      </c>
      <c r="R18" s="182">
        <v>670</v>
      </c>
      <c r="S18" s="183"/>
      <c r="T18" s="181"/>
      <c r="U18" s="176">
        <f t="shared" si="17"/>
        <v>4154</v>
      </c>
      <c r="V18" s="184">
        <v>670</v>
      </c>
      <c r="W18" s="181">
        <v>3484</v>
      </c>
      <c r="X18" s="181"/>
      <c r="Y18" s="176">
        <f t="shared" si="12"/>
        <v>4154</v>
      </c>
      <c r="Z18" s="176">
        <f t="shared" si="13"/>
        <v>0</v>
      </c>
      <c r="AA18" s="184"/>
      <c r="AB18" s="181"/>
      <c r="AC18" s="181"/>
      <c r="AD18" s="184"/>
      <c r="AE18" s="181"/>
      <c r="AF18" s="184"/>
      <c r="AG18" s="181"/>
      <c r="AH18" s="181"/>
      <c r="AI18" s="176">
        <f t="shared" si="18"/>
        <v>4154</v>
      </c>
      <c r="AJ18" s="183">
        <v>670</v>
      </c>
      <c r="AK18" s="134"/>
      <c r="AL18" s="235"/>
      <c r="AM18" s="233"/>
      <c r="AN18" s="231"/>
      <c r="AO18" s="233"/>
      <c r="AP18" s="231"/>
      <c r="AQ18" s="241"/>
      <c r="AR18" s="241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4"/>
      <c r="FG18" s="134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4"/>
      <c r="FV18" s="134"/>
      <c r="FW18" s="134"/>
      <c r="FX18" s="134"/>
      <c r="FY18" s="134"/>
      <c r="FZ18" s="134"/>
      <c r="GA18" s="134"/>
      <c r="GB18" s="134"/>
      <c r="GC18" s="134"/>
      <c r="GD18" s="134"/>
      <c r="GE18" s="134"/>
      <c r="GF18" s="134"/>
      <c r="GG18" s="134"/>
      <c r="GH18" s="134"/>
      <c r="GI18" s="134"/>
      <c r="GJ18" s="134"/>
      <c r="GK18" s="134"/>
      <c r="GL18" s="134"/>
      <c r="GM18" s="134"/>
      <c r="GN18" s="134"/>
      <c r="GO18" s="134"/>
      <c r="GP18" s="134"/>
      <c r="GQ18" s="134"/>
      <c r="GR18" s="134"/>
      <c r="GS18" s="134"/>
      <c r="GT18" s="134"/>
      <c r="GU18" s="134"/>
      <c r="GV18" s="134"/>
      <c r="GW18" s="134"/>
      <c r="GX18" s="134"/>
      <c r="GY18" s="134"/>
      <c r="GZ18" s="134"/>
      <c r="HA18" s="134"/>
      <c r="HB18" s="134"/>
      <c r="HC18" s="134"/>
      <c r="HD18" s="134"/>
      <c r="HE18" s="134"/>
      <c r="HF18" s="134"/>
      <c r="HG18" s="134"/>
      <c r="HH18" s="134"/>
      <c r="HI18" s="134"/>
      <c r="HJ18" s="134"/>
      <c r="HK18" s="134"/>
      <c r="HL18" s="134"/>
      <c r="HM18" s="134"/>
      <c r="HN18" s="134"/>
      <c r="HO18" s="134"/>
      <c r="HP18" s="134"/>
      <c r="HQ18" s="134"/>
      <c r="HR18" s="134"/>
      <c r="HS18" s="134"/>
      <c r="HT18" s="134"/>
      <c r="HU18" s="134"/>
      <c r="HV18" s="134"/>
      <c r="HW18" s="134"/>
      <c r="HX18" s="134"/>
      <c r="HY18" s="134"/>
      <c r="HZ18" s="134"/>
      <c r="IA18" s="134"/>
      <c r="IB18" s="134"/>
      <c r="IC18" s="134"/>
      <c r="ID18" s="134"/>
      <c r="IE18" s="134"/>
      <c r="IF18" s="134"/>
      <c r="IG18" s="134"/>
      <c r="IH18" s="134"/>
      <c r="II18" s="134"/>
      <c r="IJ18" s="134"/>
      <c r="IK18" s="134"/>
      <c r="IL18" s="134"/>
      <c r="IM18" s="134"/>
      <c r="IN18" s="134"/>
      <c r="IO18" s="134"/>
      <c r="IP18" s="134"/>
      <c r="IQ18" s="134"/>
      <c r="IR18" s="134"/>
      <c r="IS18" s="134"/>
      <c r="IT18" s="134"/>
      <c r="IU18" s="134"/>
      <c r="IV18" s="134"/>
    </row>
    <row r="19" s="6" customFormat="1" ht="45.95" customHeight="1" spans="1:256">
      <c r="A19" s="72" t="s">
        <v>63</v>
      </c>
      <c r="B19" s="73">
        <f t="shared" si="19"/>
        <v>53472</v>
      </c>
      <c r="C19" s="74">
        <f>G19+J19+M19</f>
        <v>35376</v>
      </c>
      <c r="D19" s="75">
        <f t="shared" si="0"/>
        <v>0.661579892280072</v>
      </c>
      <c r="E19" s="76">
        <v>8</v>
      </c>
      <c r="F19" s="77">
        <v>44714</v>
      </c>
      <c r="G19" s="78">
        <f t="shared" si="9"/>
        <v>25481</v>
      </c>
      <c r="H19" s="79">
        <f t="shared" si="1"/>
        <v>0.569866261126269</v>
      </c>
      <c r="I19" s="131">
        <v>8758</v>
      </c>
      <c r="J19" s="132">
        <f t="shared" si="10"/>
        <v>0</v>
      </c>
      <c r="K19" s="79">
        <f t="shared" si="20"/>
        <v>0</v>
      </c>
      <c r="L19" s="77">
        <v>23036</v>
      </c>
      <c r="M19" s="133">
        <f>T19</f>
        <v>9895</v>
      </c>
      <c r="N19" s="82">
        <f t="shared" si="5"/>
        <v>0.429545059906234</v>
      </c>
      <c r="O19" s="134"/>
      <c r="P19" s="137" t="s">
        <v>63</v>
      </c>
      <c r="Q19" s="185">
        <v>12069</v>
      </c>
      <c r="R19" s="186">
        <v>13412</v>
      </c>
      <c r="S19" s="185"/>
      <c r="T19" s="185">
        <v>9895</v>
      </c>
      <c r="U19" s="185">
        <f>Q19+R19+S19+T19</f>
        <v>35376</v>
      </c>
      <c r="V19" s="186">
        <v>13396</v>
      </c>
      <c r="W19" s="185">
        <v>12069</v>
      </c>
      <c r="X19" s="176">
        <v>9895</v>
      </c>
      <c r="Y19" s="176">
        <f t="shared" si="12"/>
        <v>25465</v>
      </c>
      <c r="Z19" s="176">
        <f t="shared" si="13"/>
        <v>16</v>
      </c>
      <c r="AA19" s="186"/>
      <c r="AB19" s="185"/>
      <c r="AC19" s="185"/>
      <c r="AD19" s="186"/>
      <c r="AE19" s="185"/>
      <c r="AF19" s="186">
        <v>16</v>
      </c>
      <c r="AG19" s="185"/>
      <c r="AH19" s="185"/>
      <c r="AI19" s="185">
        <f>V19+W19+AA19+AB19+AD19+AE19+AF19+AG19+X19</f>
        <v>35376</v>
      </c>
      <c r="AJ19" s="236">
        <f>14481-6827</f>
        <v>7654</v>
      </c>
      <c r="AK19" s="237" t="s">
        <v>64</v>
      </c>
      <c r="AL19" s="238"/>
      <c r="AM19" s="239"/>
      <c r="AN19" s="240"/>
      <c r="AO19" s="239"/>
      <c r="AP19" s="240"/>
      <c r="AQ19" s="255"/>
      <c r="AR19" s="255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  <c r="FW19" s="134"/>
      <c r="FX19" s="134"/>
      <c r="FY19" s="134"/>
      <c r="FZ19" s="134"/>
      <c r="GA19" s="134"/>
      <c r="GB19" s="134"/>
      <c r="GC19" s="134"/>
      <c r="GD19" s="134"/>
      <c r="GE19" s="134"/>
      <c r="GF19" s="134"/>
      <c r="GG19" s="134"/>
      <c r="GH19" s="134"/>
      <c r="GI19" s="134"/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  <c r="GT19" s="134"/>
      <c r="GU19" s="134"/>
      <c r="GV19" s="134"/>
      <c r="GW19" s="134"/>
      <c r="GX19" s="134"/>
      <c r="GY19" s="134"/>
      <c r="GZ19" s="134"/>
      <c r="HA19" s="134"/>
      <c r="HB19" s="134"/>
      <c r="HC19" s="134"/>
      <c r="HD19" s="134"/>
      <c r="HE19" s="134"/>
      <c r="HF19" s="134"/>
      <c r="HG19" s="134"/>
      <c r="HH19" s="134"/>
      <c r="HI19" s="134"/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34"/>
      <c r="IF19" s="134"/>
      <c r="IG19" s="134"/>
      <c r="IH19" s="134"/>
      <c r="II19" s="134"/>
      <c r="IJ19" s="134"/>
      <c r="IK19" s="134"/>
      <c r="IL19" s="134"/>
      <c r="IM19" s="134"/>
      <c r="IN19" s="134"/>
      <c r="IO19" s="134"/>
      <c r="IP19" s="134"/>
      <c r="IQ19" s="134"/>
      <c r="IR19" s="134"/>
      <c r="IS19" s="134"/>
      <c r="IT19" s="134"/>
      <c r="IU19" s="134"/>
      <c r="IV19" s="134"/>
    </row>
    <row r="20" s="4" customFormat="1" ht="45.95" customHeight="1" spans="1:256">
      <c r="A20" s="72" t="s">
        <v>65</v>
      </c>
      <c r="B20" s="73">
        <f t="shared" si="19"/>
        <v>16740</v>
      </c>
      <c r="C20" s="74">
        <f>G20+J20+M20</f>
        <v>10675</v>
      </c>
      <c r="D20" s="75">
        <f t="shared" si="0"/>
        <v>0.637694145758662</v>
      </c>
      <c r="E20" s="76">
        <v>9</v>
      </c>
      <c r="F20" s="77">
        <v>12303</v>
      </c>
      <c r="G20" s="78">
        <f t="shared" si="9"/>
        <v>8388</v>
      </c>
      <c r="H20" s="79">
        <f t="shared" si="1"/>
        <v>0.681784930504755</v>
      </c>
      <c r="I20" s="131">
        <v>4437</v>
      </c>
      <c r="J20" s="132">
        <f t="shared" si="10"/>
        <v>1233</v>
      </c>
      <c r="K20" s="79">
        <f t="shared" si="20"/>
        <v>0.27789046653144</v>
      </c>
      <c r="L20" s="77">
        <v>15124</v>
      </c>
      <c r="M20" s="133">
        <v>1054</v>
      </c>
      <c r="N20" s="82">
        <f t="shared" si="5"/>
        <v>0.069690558053425</v>
      </c>
      <c r="O20" s="134"/>
      <c r="P20" s="135" t="s">
        <v>65</v>
      </c>
      <c r="Q20" s="176">
        <v>5343</v>
      </c>
      <c r="R20" s="177">
        <v>3045</v>
      </c>
      <c r="S20" s="176">
        <v>1233</v>
      </c>
      <c r="T20" s="176">
        <v>1054</v>
      </c>
      <c r="U20" s="176">
        <f>Q20+R20+S20+T20</f>
        <v>10675</v>
      </c>
      <c r="V20" s="177">
        <v>2903</v>
      </c>
      <c r="W20" s="176">
        <v>6342</v>
      </c>
      <c r="X20" s="176"/>
      <c r="Y20" s="176">
        <f t="shared" si="12"/>
        <v>9245</v>
      </c>
      <c r="Z20" s="176">
        <f t="shared" si="13"/>
        <v>376</v>
      </c>
      <c r="AA20" s="177">
        <v>142</v>
      </c>
      <c r="AB20" s="176">
        <v>200</v>
      </c>
      <c r="AC20" s="176">
        <v>542</v>
      </c>
      <c r="AD20" s="177"/>
      <c r="AE20" s="176"/>
      <c r="AF20" s="177"/>
      <c r="AG20" s="176">
        <v>34</v>
      </c>
      <c r="AH20" s="176">
        <v>512</v>
      </c>
      <c r="AI20" s="176">
        <f>V20+W20+AA20+AB20+AD20+AE20+AF20+AG20+AH20+AC20</f>
        <v>10675</v>
      </c>
      <c r="AJ20" s="176">
        <v>1685</v>
      </c>
      <c r="AK20" s="241"/>
      <c r="AL20" s="242"/>
      <c r="AM20" s="233"/>
      <c r="AN20" s="231"/>
      <c r="AO20" s="233"/>
      <c r="AP20" s="231"/>
      <c r="AQ20" s="241"/>
      <c r="AR20" s="241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4"/>
      <c r="GK20" s="134"/>
      <c r="GL20" s="134"/>
      <c r="GM20" s="134"/>
      <c r="GN20" s="134"/>
      <c r="GO20" s="134"/>
      <c r="GP20" s="134"/>
      <c r="GQ20" s="134"/>
      <c r="GR20" s="134"/>
      <c r="GS20" s="134"/>
      <c r="GT20" s="134"/>
      <c r="GU20" s="134"/>
      <c r="GV20" s="134"/>
      <c r="GW20" s="134"/>
      <c r="GX20" s="134"/>
      <c r="GY20" s="134"/>
      <c r="GZ20" s="134"/>
      <c r="HA20" s="134"/>
      <c r="HB20" s="134"/>
      <c r="HC20" s="134"/>
      <c r="HD20" s="134"/>
      <c r="HE20" s="134"/>
      <c r="HF20" s="134"/>
      <c r="HG20" s="134"/>
      <c r="HH20" s="134"/>
      <c r="HI20" s="134"/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  <c r="IF20" s="134"/>
      <c r="IG20" s="134"/>
      <c r="IH20" s="134"/>
      <c r="II20" s="134"/>
      <c r="IJ20" s="134"/>
      <c r="IK20" s="134"/>
      <c r="IL20" s="134"/>
      <c r="IM20" s="134"/>
      <c r="IN20" s="134"/>
      <c r="IO20" s="134"/>
      <c r="IP20" s="134"/>
      <c r="IQ20" s="134"/>
      <c r="IR20" s="134"/>
      <c r="IS20" s="134"/>
      <c r="IT20" s="134"/>
      <c r="IU20" s="134"/>
      <c r="IV20" s="134"/>
    </row>
    <row r="21" s="7" customFormat="1" ht="45.95" customHeight="1" spans="1:256">
      <c r="A21" s="72" t="s">
        <v>66</v>
      </c>
      <c r="B21" s="73">
        <f t="shared" si="21"/>
        <v>3855</v>
      </c>
      <c r="C21" s="74">
        <f t="shared" ref="C21:C23" si="22">G21+J21</f>
        <v>1503</v>
      </c>
      <c r="D21" s="75">
        <f t="shared" si="0"/>
        <v>0.38988326848249</v>
      </c>
      <c r="E21" s="76">
        <v>12</v>
      </c>
      <c r="F21" s="77">
        <v>3855</v>
      </c>
      <c r="G21" s="78">
        <f t="shared" si="9"/>
        <v>1503</v>
      </c>
      <c r="H21" s="79">
        <f t="shared" si="1"/>
        <v>0.38988326848249</v>
      </c>
      <c r="I21" s="136" t="s">
        <v>42</v>
      </c>
      <c r="J21" s="132">
        <f t="shared" si="10"/>
        <v>0</v>
      </c>
      <c r="K21" s="79" t="s">
        <v>42</v>
      </c>
      <c r="L21" s="77">
        <v>956</v>
      </c>
      <c r="M21" s="133">
        <v>0</v>
      </c>
      <c r="N21" s="82">
        <f t="shared" si="5"/>
        <v>0</v>
      </c>
      <c r="O21" s="134"/>
      <c r="P21" s="138" t="s">
        <v>66</v>
      </c>
      <c r="Q21" s="187">
        <v>894</v>
      </c>
      <c r="R21" s="188">
        <v>609</v>
      </c>
      <c r="S21" s="187"/>
      <c r="T21" s="187">
        <v>0</v>
      </c>
      <c r="U21" s="185">
        <f t="shared" ref="U21:U25" si="23">Q21+R21+S21</f>
        <v>1503</v>
      </c>
      <c r="V21" s="188">
        <v>609</v>
      </c>
      <c r="W21" s="187">
        <v>894</v>
      </c>
      <c r="X21" s="187"/>
      <c r="Y21" s="176">
        <f t="shared" si="12"/>
        <v>1503</v>
      </c>
      <c r="Z21" s="176">
        <f t="shared" si="13"/>
        <v>0</v>
      </c>
      <c r="AA21" s="188"/>
      <c r="AB21" s="187"/>
      <c r="AC21" s="187"/>
      <c r="AD21" s="188"/>
      <c r="AE21" s="187"/>
      <c r="AF21" s="188"/>
      <c r="AG21" s="187"/>
      <c r="AH21" s="187"/>
      <c r="AI21" s="185">
        <f t="shared" ref="AI21:AI23" si="24">V21+W21+AA21+AB21+AD21+AE21+AF21+AG21</f>
        <v>1503</v>
      </c>
      <c r="AJ21" s="187">
        <v>609</v>
      </c>
      <c r="AK21" s="134"/>
      <c r="AL21" s="243"/>
      <c r="AM21" s="244"/>
      <c r="AN21" s="245"/>
      <c r="AO21" s="244"/>
      <c r="AP21" s="245"/>
      <c r="AQ21" s="256"/>
      <c r="AR21" s="256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4"/>
      <c r="FG21" s="134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4"/>
      <c r="GK21" s="134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4"/>
      <c r="HI21" s="134"/>
      <c r="HJ21" s="134"/>
      <c r="HK21" s="134"/>
      <c r="HL21" s="134"/>
      <c r="HM21" s="134"/>
      <c r="HN21" s="134"/>
      <c r="HO21" s="134"/>
      <c r="HP21" s="134"/>
      <c r="HQ21" s="134"/>
      <c r="HR21" s="134"/>
      <c r="HS21" s="134"/>
      <c r="HT21" s="134"/>
      <c r="HU21" s="134"/>
      <c r="HV21" s="134"/>
      <c r="HW21" s="134"/>
      <c r="HX21" s="134"/>
      <c r="HY21" s="134"/>
      <c r="HZ21" s="134"/>
      <c r="IA21" s="134"/>
      <c r="IB21" s="134"/>
      <c r="IC21" s="134"/>
      <c r="ID21" s="134"/>
      <c r="IE21" s="134"/>
      <c r="IF21" s="134"/>
      <c r="IG21" s="134"/>
      <c r="IH21" s="134"/>
      <c r="II21" s="134"/>
      <c r="IJ21" s="134"/>
      <c r="IK21" s="134"/>
      <c r="IL21" s="134"/>
      <c r="IM21" s="134"/>
      <c r="IN21" s="134"/>
      <c r="IO21" s="134"/>
      <c r="IP21" s="134"/>
      <c r="IQ21" s="134"/>
      <c r="IR21" s="134"/>
      <c r="IS21" s="134"/>
      <c r="IT21" s="134"/>
      <c r="IU21" s="134"/>
      <c r="IV21" s="134"/>
    </row>
    <row r="22" s="4" customFormat="1" ht="45.95" customHeight="1" spans="1:256">
      <c r="A22" s="80" t="s">
        <v>67</v>
      </c>
      <c r="B22" s="73">
        <f>F22+I22</f>
        <v>6657</v>
      </c>
      <c r="C22" s="81">
        <f t="shared" si="22"/>
        <v>2687</v>
      </c>
      <c r="D22" s="82">
        <f t="shared" si="0"/>
        <v>0.403635271143158</v>
      </c>
      <c r="E22" s="83">
        <v>11</v>
      </c>
      <c r="F22" s="77">
        <v>5995</v>
      </c>
      <c r="G22" s="78">
        <f t="shared" si="9"/>
        <v>2687</v>
      </c>
      <c r="H22" s="79">
        <f t="shared" si="1"/>
        <v>0.448206839032527</v>
      </c>
      <c r="I22" s="131">
        <v>662</v>
      </c>
      <c r="J22" s="132">
        <f t="shared" si="10"/>
        <v>0</v>
      </c>
      <c r="K22" s="79">
        <f t="shared" ref="K22:K25" si="25">J22/I22</f>
        <v>0</v>
      </c>
      <c r="L22" s="77">
        <v>3506</v>
      </c>
      <c r="M22" s="133">
        <v>0</v>
      </c>
      <c r="N22" s="82">
        <f t="shared" si="5"/>
        <v>0</v>
      </c>
      <c r="O22" s="134"/>
      <c r="P22" s="135" t="s">
        <v>68</v>
      </c>
      <c r="Q22" s="176">
        <v>200</v>
      </c>
      <c r="R22" s="177">
        <v>2487</v>
      </c>
      <c r="S22" s="178"/>
      <c r="T22" s="176">
        <v>0</v>
      </c>
      <c r="U22" s="176">
        <f t="shared" si="23"/>
        <v>2687</v>
      </c>
      <c r="V22" s="177">
        <v>2487</v>
      </c>
      <c r="W22" s="176">
        <v>200</v>
      </c>
      <c r="X22" s="176"/>
      <c r="Y22" s="176">
        <f t="shared" si="12"/>
        <v>2687</v>
      </c>
      <c r="Z22" s="176">
        <f t="shared" si="13"/>
        <v>0</v>
      </c>
      <c r="AA22" s="177"/>
      <c r="AB22" s="176"/>
      <c r="AC22" s="176"/>
      <c r="AD22" s="177"/>
      <c r="AE22" s="176"/>
      <c r="AF22" s="177"/>
      <c r="AG22" s="176"/>
      <c r="AH22" s="176"/>
      <c r="AI22" s="176">
        <f t="shared" si="24"/>
        <v>2687</v>
      </c>
      <c r="AJ22" s="176">
        <v>308</v>
      </c>
      <c r="AK22" s="134"/>
      <c r="AL22" s="229"/>
      <c r="AM22" s="233"/>
      <c r="AN22" s="231"/>
      <c r="AO22" s="233"/>
      <c r="AP22" s="231"/>
      <c r="AQ22" s="241"/>
      <c r="AR22" s="241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4"/>
      <c r="FG22" s="134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4"/>
      <c r="FV22" s="134"/>
      <c r="FW22" s="134"/>
      <c r="FX22" s="134"/>
      <c r="FY22" s="134"/>
      <c r="FZ22" s="134"/>
      <c r="GA22" s="134"/>
      <c r="GB22" s="134"/>
      <c r="GC22" s="134"/>
      <c r="GD22" s="134"/>
      <c r="GE22" s="134"/>
      <c r="GF22" s="134"/>
      <c r="GG22" s="134"/>
      <c r="GH22" s="134"/>
      <c r="GI22" s="134"/>
      <c r="GJ22" s="134"/>
      <c r="GK22" s="134"/>
      <c r="GL22" s="134"/>
      <c r="GM22" s="134"/>
      <c r="GN22" s="134"/>
      <c r="GO22" s="134"/>
      <c r="GP22" s="134"/>
      <c r="GQ22" s="134"/>
      <c r="GR22" s="134"/>
      <c r="GS22" s="134"/>
      <c r="GT22" s="134"/>
      <c r="GU22" s="134"/>
      <c r="GV22" s="134"/>
      <c r="GW22" s="134"/>
      <c r="GX22" s="134"/>
      <c r="GY22" s="134"/>
      <c r="GZ22" s="134"/>
      <c r="HA22" s="134"/>
      <c r="HB22" s="134"/>
      <c r="HC22" s="134"/>
      <c r="HD22" s="134"/>
      <c r="HE22" s="134"/>
      <c r="HF22" s="134"/>
      <c r="HG22" s="134"/>
      <c r="HH22" s="134"/>
      <c r="HI22" s="134"/>
      <c r="HJ22" s="134"/>
      <c r="HK22" s="134"/>
      <c r="HL22" s="134"/>
      <c r="HM22" s="134"/>
      <c r="HN22" s="134"/>
      <c r="HO22" s="134"/>
      <c r="HP22" s="134"/>
      <c r="HQ22" s="134"/>
      <c r="HR22" s="134"/>
      <c r="HS22" s="134"/>
      <c r="HT22" s="134"/>
      <c r="HU22" s="134"/>
      <c r="HV22" s="134"/>
      <c r="HW22" s="134"/>
      <c r="HX22" s="134"/>
      <c r="HY22" s="134"/>
      <c r="HZ22" s="134"/>
      <c r="IA22" s="134"/>
      <c r="IB22" s="134"/>
      <c r="IC22" s="134"/>
      <c r="ID22" s="134"/>
      <c r="IE22" s="134"/>
      <c r="IF22" s="134"/>
      <c r="IG22" s="134"/>
      <c r="IH22" s="134"/>
      <c r="II22" s="134"/>
      <c r="IJ22" s="134"/>
      <c r="IK22" s="134"/>
      <c r="IL22" s="134"/>
      <c r="IM22" s="134"/>
      <c r="IN22" s="134"/>
      <c r="IO22" s="134"/>
      <c r="IP22" s="134"/>
      <c r="IQ22" s="134"/>
      <c r="IR22" s="134"/>
      <c r="IS22" s="134"/>
      <c r="IT22" s="134"/>
      <c r="IU22" s="134"/>
      <c r="IV22" s="134"/>
    </row>
    <row r="23" s="4" customFormat="1" ht="45.95" customHeight="1" spans="1:256">
      <c r="A23" s="84" t="s">
        <v>69</v>
      </c>
      <c r="B23" s="85">
        <f>F23+I23</f>
        <v>15258</v>
      </c>
      <c r="C23" s="81">
        <f t="shared" si="22"/>
        <v>11500</v>
      </c>
      <c r="D23" s="86">
        <f t="shared" si="0"/>
        <v>0.753702975488268</v>
      </c>
      <c r="E23" s="87">
        <v>5</v>
      </c>
      <c r="F23" s="88">
        <v>11312</v>
      </c>
      <c r="G23" s="78">
        <f t="shared" si="9"/>
        <v>11100</v>
      </c>
      <c r="H23" s="89">
        <f t="shared" si="1"/>
        <v>0.981258840169731</v>
      </c>
      <c r="I23" s="139">
        <v>3946</v>
      </c>
      <c r="J23" s="132">
        <f t="shared" si="10"/>
        <v>400</v>
      </c>
      <c r="K23" s="89">
        <f t="shared" si="25"/>
        <v>0.10136847440446</v>
      </c>
      <c r="L23" s="88">
        <v>9114</v>
      </c>
      <c r="M23" s="140">
        <v>0</v>
      </c>
      <c r="N23" s="86">
        <f t="shared" si="5"/>
        <v>0</v>
      </c>
      <c r="O23" s="134"/>
      <c r="P23" s="141" t="s">
        <v>70</v>
      </c>
      <c r="Q23" s="176">
        <v>7081</v>
      </c>
      <c r="R23" s="177">
        <v>4019</v>
      </c>
      <c r="S23" s="176">
        <v>400</v>
      </c>
      <c r="T23" s="176"/>
      <c r="U23" s="176">
        <f t="shared" si="23"/>
        <v>11500</v>
      </c>
      <c r="V23" s="177">
        <v>3319</v>
      </c>
      <c r="W23" s="176">
        <v>7481</v>
      </c>
      <c r="X23" s="176"/>
      <c r="Y23" s="176">
        <f t="shared" si="12"/>
        <v>10800</v>
      </c>
      <c r="Z23" s="176">
        <f t="shared" si="13"/>
        <v>700</v>
      </c>
      <c r="AA23" s="177"/>
      <c r="AB23" s="176"/>
      <c r="AC23" s="176"/>
      <c r="AD23" s="177"/>
      <c r="AE23" s="176"/>
      <c r="AF23" s="177">
        <v>700</v>
      </c>
      <c r="AG23" s="176"/>
      <c r="AH23" s="176"/>
      <c r="AI23" s="176">
        <f t="shared" si="24"/>
        <v>11500</v>
      </c>
      <c r="AJ23" s="176">
        <v>2919</v>
      </c>
      <c r="AK23" s="134"/>
      <c r="AL23" s="229"/>
      <c r="AM23" s="246"/>
      <c r="AN23" s="247"/>
      <c r="AO23" s="241"/>
      <c r="AP23" s="241"/>
      <c r="AQ23" s="241"/>
      <c r="AR23" s="241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4"/>
      <c r="EC23" s="134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4"/>
      <c r="FG23" s="134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4"/>
      <c r="FV23" s="134"/>
      <c r="FW23" s="134"/>
      <c r="FX23" s="134"/>
      <c r="FY23" s="134"/>
      <c r="FZ23" s="134"/>
      <c r="GA23" s="134"/>
      <c r="GB23" s="134"/>
      <c r="GC23" s="134"/>
      <c r="GD23" s="134"/>
      <c r="GE23" s="134"/>
      <c r="GF23" s="134"/>
      <c r="GG23" s="134"/>
      <c r="GH23" s="134"/>
      <c r="GI23" s="134"/>
      <c r="GJ23" s="134"/>
      <c r="GK23" s="134"/>
      <c r="GL23" s="134"/>
      <c r="GM23" s="134"/>
      <c r="GN23" s="134"/>
      <c r="GO23" s="134"/>
      <c r="GP23" s="134"/>
      <c r="GQ23" s="134"/>
      <c r="GR23" s="134"/>
      <c r="GS23" s="134"/>
      <c r="GT23" s="134"/>
      <c r="GU23" s="134"/>
      <c r="GV23" s="134"/>
      <c r="GW23" s="134"/>
      <c r="GX23" s="134"/>
      <c r="GY23" s="134"/>
      <c r="GZ23" s="134"/>
      <c r="HA23" s="134"/>
      <c r="HB23" s="134"/>
      <c r="HC23" s="134"/>
      <c r="HD23" s="134"/>
      <c r="HE23" s="134"/>
      <c r="HF23" s="134"/>
      <c r="HG23" s="134"/>
      <c r="HH23" s="134"/>
      <c r="HI23" s="134"/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4"/>
      <c r="HU23" s="134"/>
      <c r="HV23" s="134"/>
      <c r="HW23" s="134"/>
      <c r="HX23" s="134"/>
      <c r="HY23" s="134"/>
      <c r="HZ23" s="134"/>
      <c r="IA23" s="134"/>
      <c r="IB23" s="134"/>
      <c r="IC23" s="134"/>
      <c r="ID23" s="134"/>
      <c r="IE23" s="134"/>
      <c r="IF23" s="134"/>
      <c r="IG23" s="134"/>
      <c r="IH23" s="134"/>
      <c r="II23" s="134"/>
      <c r="IJ23" s="134"/>
      <c r="IK23" s="134"/>
      <c r="IL23" s="134"/>
      <c r="IM23" s="134"/>
      <c r="IN23" s="134"/>
      <c r="IO23" s="134"/>
      <c r="IP23" s="134"/>
      <c r="IQ23" s="134"/>
      <c r="IR23" s="134"/>
      <c r="IS23" s="134"/>
      <c r="IT23" s="134"/>
      <c r="IU23" s="134"/>
      <c r="IV23" s="134"/>
    </row>
    <row r="24" s="8" customFormat="1" ht="45.95" customHeight="1" spans="1:40">
      <c r="A24" s="90" t="s">
        <v>71</v>
      </c>
      <c r="B24" s="91">
        <v>5373</v>
      </c>
      <c r="C24" s="92">
        <f>5373+1420</f>
        <v>6793</v>
      </c>
      <c r="D24" s="93">
        <f t="shared" si="0"/>
        <v>1.2642843848874</v>
      </c>
      <c r="E24" s="94"/>
      <c r="F24" s="95">
        <v>5373</v>
      </c>
      <c r="G24" s="96">
        <f>5373+1420</f>
        <v>6793</v>
      </c>
      <c r="H24" s="97">
        <f t="shared" si="1"/>
        <v>1.2642843848874</v>
      </c>
      <c r="I24" s="142" t="s">
        <v>42</v>
      </c>
      <c r="J24" s="143" t="s">
        <v>42</v>
      </c>
      <c r="K24" s="144" t="s">
        <v>42</v>
      </c>
      <c r="L24" s="142" t="s">
        <v>42</v>
      </c>
      <c r="M24" s="143" t="s">
        <v>42</v>
      </c>
      <c r="N24" s="144" t="s">
        <v>42</v>
      </c>
      <c r="P24" s="145" t="s">
        <v>72</v>
      </c>
      <c r="Q24" s="170"/>
      <c r="R24" s="171">
        <v>6793</v>
      </c>
      <c r="S24" s="170"/>
      <c r="T24" s="170"/>
      <c r="U24" s="174">
        <f t="shared" si="23"/>
        <v>6793</v>
      </c>
      <c r="V24" s="171">
        <v>6793</v>
      </c>
      <c r="W24" s="170"/>
      <c r="X24" s="170"/>
      <c r="Y24" s="214">
        <f>V24+W24+X24</f>
        <v>6793</v>
      </c>
      <c r="Z24" s="214"/>
      <c r="AA24" s="171"/>
      <c r="AB24" s="170"/>
      <c r="AC24" s="170"/>
      <c r="AD24" s="171"/>
      <c r="AE24" s="170"/>
      <c r="AF24" s="171"/>
      <c r="AG24" s="170"/>
      <c r="AH24" s="170"/>
      <c r="AI24" s="174">
        <v>5373</v>
      </c>
      <c r="AJ24" s="225"/>
      <c r="AL24" s="248"/>
      <c r="AM24" s="226"/>
      <c r="AN24" s="249"/>
    </row>
    <row r="25" ht="60" customHeight="1" spans="1:42">
      <c r="A25" s="98" t="s">
        <v>73</v>
      </c>
      <c r="B25" s="99">
        <f>I25</f>
        <v>2712</v>
      </c>
      <c r="C25" s="100">
        <f>J25</f>
        <v>3571</v>
      </c>
      <c r="D25" s="101">
        <f t="shared" si="0"/>
        <v>1.31674041297935</v>
      </c>
      <c r="E25" s="102"/>
      <c r="F25" s="103" t="s">
        <v>42</v>
      </c>
      <c r="G25" s="104" t="s">
        <v>42</v>
      </c>
      <c r="H25" s="105" t="s">
        <v>42</v>
      </c>
      <c r="I25" s="146">
        <v>2712</v>
      </c>
      <c r="J25" s="147">
        <f>2712+859</f>
        <v>3571</v>
      </c>
      <c r="K25" s="105">
        <f t="shared" si="25"/>
        <v>1.31674041297935</v>
      </c>
      <c r="L25" s="148">
        <v>2435</v>
      </c>
      <c r="M25" s="149"/>
      <c r="N25" s="101">
        <f>M25/L25</f>
        <v>0</v>
      </c>
      <c r="P25" s="150" t="s">
        <v>74</v>
      </c>
      <c r="Q25" s="170"/>
      <c r="R25" s="189"/>
      <c r="S25" s="170">
        <v>3571</v>
      </c>
      <c r="T25" s="190"/>
      <c r="U25" s="174">
        <f t="shared" si="23"/>
        <v>3571</v>
      </c>
      <c r="V25" s="189"/>
      <c r="W25" s="170">
        <v>3571</v>
      </c>
      <c r="X25" s="170"/>
      <c r="Y25" s="214">
        <f>V25+W25+X25</f>
        <v>3571</v>
      </c>
      <c r="Z25" s="214"/>
      <c r="AA25" s="189"/>
      <c r="AB25" s="190"/>
      <c r="AC25" s="190"/>
      <c r="AD25" s="189"/>
      <c r="AE25" s="190"/>
      <c r="AF25" s="189"/>
      <c r="AG25" s="190"/>
      <c r="AH25" s="190"/>
      <c r="AI25" s="174">
        <v>3571</v>
      </c>
      <c r="AJ25" s="250"/>
      <c r="AL25" s="248"/>
      <c r="AM25" s="226"/>
      <c r="AN25" s="249"/>
      <c r="AO25" s="8"/>
      <c r="AP25" s="8"/>
    </row>
    <row r="26" spans="2:40">
      <c r="B26" s="106"/>
      <c r="C26" s="107"/>
      <c r="D26" s="106"/>
      <c r="F26" s="108"/>
      <c r="G26" s="109"/>
      <c r="H26" s="110"/>
      <c r="I26" s="151"/>
      <c r="J26" s="151"/>
      <c r="K26" s="152"/>
      <c r="L26" s="153"/>
      <c r="M26" s="153"/>
      <c r="AM26" s="226"/>
      <c r="AN26" s="249"/>
    </row>
    <row r="27" ht="89" customHeight="1" spans="2:40">
      <c r="B27" s="106"/>
      <c r="C27" s="107"/>
      <c r="D27" s="106"/>
      <c r="F27" s="108"/>
      <c r="G27" s="109"/>
      <c r="H27" s="110"/>
      <c r="I27" s="151"/>
      <c r="J27" s="151"/>
      <c r="K27" s="152"/>
      <c r="L27" s="154"/>
      <c r="M27" s="154"/>
      <c r="N27" s="155"/>
      <c r="AM27" s="226"/>
      <c r="AN27" s="251"/>
    </row>
    <row r="28" spans="2:40">
      <c r="B28" s="106"/>
      <c r="C28" s="107"/>
      <c r="D28" s="106"/>
      <c r="F28" s="108"/>
      <c r="G28" s="109"/>
      <c r="H28" s="110"/>
      <c r="I28" s="151"/>
      <c r="J28" s="151"/>
      <c r="K28" s="152"/>
      <c r="L28" s="153"/>
      <c r="M28" s="153"/>
      <c r="AM28" s="226"/>
      <c r="AN28" s="251"/>
    </row>
    <row r="29" s="9" customFormat="1" ht="25.5" spans="1:42">
      <c r="A29" s="10"/>
      <c r="B29" s="106"/>
      <c r="C29" s="111"/>
      <c r="D29" s="106"/>
      <c r="E29" s="12"/>
      <c r="F29" s="108"/>
      <c r="G29" s="109"/>
      <c r="H29" s="110"/>
      <c r="I29" s="156"/>
      <c r="J29" s="156"/>
      <c r="K29" s="157"/>
      <c r="L29" s="153"/>
      <c r="M29" s="153"/>
      <c r="Q29" s="191"/>
      <c r="R29" s="191"/>
      <c r="S29" s="191"/>
      <c r="T29" s="191"/>
      <c r="U29" s="192"/>
      <c r="V29" s="191"/>
      <c r="W29" s="191"/>
      <c r="X29" s="191"/>
      <c r="Y29" s="217"/>
      <c r="Z29" s="217"/>
      <c r="AA29" s="191"/>
      <c r="AB29" s="191"/>
      <c r="AC29" s="191"/>
      <c r="AD29" s="191"/>
      <c r="AE29" s="191"/>
      <c r="AF29" s="191"/>
      <c r="AG29" s="191"/>
      <c r="AH29" s="191"/>
      <c r="AI29" s="192"/>
      <c r="AJ29" s="252"/>
      <c r="AL29" s="23"/>
      <c r="AM29" s="226"/>
      <c r="AN29" s="10"/>
      <c r="AO29" s="10"/>
      <c r="AP29" s="10"/>
    </row>
    <row r="30" s="9" customFormat="1" ht="25.5" spans="1:40">
      <c r="A30" s="10"/>
      <c r="B30" s="106"/>
      <c r="C30" s="107"/>
      <c r="D30" s="106"/>
      <c r="E30" s="12"/>
      <c r="F30" s="108"/>
      <c r="G30" s="109"/>
      <c r="H30" s="110"/>
      <c r="I30" s="156"/>
      <c r="J30" s="156"/>
      <c r="K30" s="157"/>
      <c r="L30" s="153"/>
      <c r="M30" s="153"/>
      <c r="Q30" s="191"/>
      <c r="R30" s="191"/>
      <c r="S30" s="191"/>
      <c r="T30" s="191"/>
      <c r="U30" s="192"/>
      <c r="V30" s="191"/>
      <c r="W30" s="191"/>
      <c r="X30" s="191"/>
      <c r="Y30" s="217"/>
      <c r="Z30" s="217"/>
      <c r="AA30" s="191"/>
      <c r="AB30" s="191"/>
      <c r="AC30" s="191"/>
      <c r="AD30" s="191"/>
      <c r="AE30" s="191"/>
      <c r="AF30" s="191"/>
      <c r="AG30" s="191"/>
      <c r="AH30" s="191"/>
      <c r="AI30" s="192"/>
      <c r="AJ30" s="252"/>
      <c r="AL30" s="253"/>
      <c r="AM30" s="226"/>
      <c r="AN30" s="10"/>
    </row>
    <row r="31" s="9" customFormat="1" ht="25.5" spans="1:39">
      <c r="A31" s="10"/>
      <c r="B31" s="106"/>
      <c r="C31" s="107"/>
      <c r="D31" s="106"/>
      <c r="E31" s="12"/>
      <c r="F31" s="108"/>
      <c r="G31" s="109"/>
      <c r="H31" s="110"/>
      <c r="I31" s="156"/>
      <c r="J31" s="156"/>
      <c r="K31" s="157"/>
      <c r="L31" s="153"/>
      <c r="M31" s="153"/>
      <c r="Q31" s="191"/>
      <c r="R31" s="191"/>
      <c r="S31" s="191"/>
      <c r="T31" s="191"/>
      <c r="U31" s="192"/>
      <c r="V31" s="191"/>
      <c r="W31" s="191"/>
      <c r="X31" s="191"/>
      <c r="Y31" s="217"/>
      <c r="Z31" s="217"/>
      <c r="AA31" s="191"/>
      <c r="AB31" s="191"/>
      <c r="AC31" s="191"/>
      <c r="AD31" s="191"/>
      <c r="AE31" s="191"/>
      <c r="AF31" s="191"/>
      <c r="AG31" s="191"/>
      <c r="AH31" s="191"/>
      <c r="AI31" s="192"/>
      <c r="AJ31" s="252"/>
      <c r="AL31" s="253"/>
      <c r="AM31" s="226"/>
    </row>
    <row r="32" s="9" customFormat="1" ht="25.5" spans="1:39">
      <c r="A32" s="10"/>
      <c r="B32" s="106"/>
      <c r="C32" s="107"/>
      <c r="D32" s="106"/>
      <c r="E32" s="12"/>
      <c r="F32" s="108"/>
      <c r="G32" s="109"/>
      <c r="H32" s="110"/>
      <c r="I32" s="156"/>
      <c r="J32" s="156"/>
      <c r="K32" s="157"/>
      <c r="L32" s="153"/>
      <c r="M32" s="153"/>
      <c r="Q32" s="191"/>
      <c r="R32" s="191"/>
      <c r="S32" s="191"/>
      <c r="T32" s="191"/>
      <c r="U32" s="192"/>
      <c r="V32" s="191"/>
      <c r="W32" s="191"/>
      <c r="X32" s="191"/>
      <c r="Y32" s="217"/>
      <c r="Z32" s="217"/>
      <c r="AA32" s="191"/>
      <c r="AB32" s="191"/>
      <c r="AC32" s="191"/>
      <c r="AD32" s="191"/>
      <c r="AE32" s="191"/>
      <c r="AF32" s="191"/>
      <c r="AG32" s="191"/>
      <c r="AH32" s="191"/>
      <c r="AI32" s="192"/>
      <c r="AJ32" s="252"/>
      <c r="AL32" s="253"/>
      <c r="AM32" s="226"/>
    </row>
    <row r="33" s="9" customFormat="1" ht="25.5" spans="1:39">
      <c r="A33" s="10"/>
      <c r="B33" s="106"/>
      <c r="C33" s="107"/>
      <c r="D33" s="106"/>
      <c r="E33" s="12"/>
      <c r="F33" s="108"/>
      <c r="G33" s="109"/>
      <c r="H33" s="110"/>
      <c r="I33" s="156"/>
      <c r="J33" s="156"/>
      <c r="K33" s="157"/>
      <c r="L33" s="153"/>
      <c r="M33" s="153"/>
      <c r="Q33" s="191"/>
      <c r="R33" s="191"/>
      <c r="S33" s="191"/>
      <c r="T33" s="191"/>
      <c r="U33" s="192"/>
      <c r="V33" s="191"/>
      <c r="W33" s="191"/>
      <c r="X33" s="191"/>
      <c r="Y33" s="217"/>
      <c r="Z33" s="217"/>
      <c r="AA33" s="191"/>
      <c r="AB33" s="191"/>
      <c r="AC33" s="191"/>
      <c r="AD33" s="191"/>
      <c r="AE33" s="191"/>
      <c r="AF33" s="191"/>
      <c r="AG33" s="191"/>
      <c r="AH33" s="191"/>
      <c r="AI33" s="192"/>
      <c r="AJ33" s="252"/>
      <c r="AL33" s="253"/>
      <c r="AM33" s="253"/>
    </row>
    <row r="34" s="9" customFormat="1" ht="25.5" spans="1:39">
      <c r="A34" s="10"/>
      <c r="B34" s="106"/>
      <c r="C34" s="107"/>
      <c r="D34" s="106"/>
      <c r="E34" s="12"/>
      <c r="F34" s="108"/>
      <c r="G34" s="109"/>
      <c r="H34" s="110"/>
      <c r="I34" s="156"/>
      <c r="J34" s="156"/>
      <c r="K34" s="157"/>
      <c r="L34" s="153"/>
      <c r="M34" s="153"/>
      <c r="Q34" s="191"/>
      <c r="R34" s="191"/>
      <c r="S34" s="191"/>
      <c r="T34" s="191"/>
      <c r="U34" s="192"/>
      <c r="V34" s="191"/>
      <c r="W34" s="191"/>
      <c r="X34" s="191"/>
      <c r="Y34" s="217"/>
      <c r="Z34" s="217"/>
      <c r="AA34" s="191"/>
      <c r="AB34" s="191"/>
      <c r="AC34" s="191"/>
      <c r="AD34" s="191"/>
      <c r="AE34" s="191"/>
      <c r="AF34" s="191"/>
      <c r="AG34" s="191"/>
      <c r="AH34" s="191"/>
      <c r="AI34" s="192"/>
      <c r="AJ34" s="252"/>
      <c r="AL34" s="253"/>
      <c r="AM34" s="253"/>
    </row>
    <row r="35" s="9" customFormat="1" ht="25.5" spans="1:39">
      <c r="A35" s="10"/>
      <c r="B35" s="106"/>
      <c r="C35" s="107"/>
      <c r="D35" s="106"/>
      <c r="E35" s="12"/>
      <c r="F35" s="108"/>
      <c r="G35" s="109"/>
      <c r="H35" s="110"/>
      <c r="I35" s="156"/>
      <c r="J35" s="156"/>
      <c r="K35" s="157"/>
      <c r="L35" s="153"/>
      <c r="M35" s="153"/>
      <c r="Q35" s="191"/>
      <c r="R35" s="191"/>
      <c r="S35" s="191"/>
      <c r="T35" s="191"/>
      <c r="U35" s="192"/>
      <c r="V35" s="191"/>
      <c r="W35" s="191"/>
      <c r="X35" s="191"/>
      <c r="Y35" s="217"/>
      <c r="Z35" s="217"/>
      <c r="AA35" s="191"/>
      <c r="AB35" s="191"/>
      <c r="AC35" s="191"/>
      <c r="AD35" s="191"/>
      <c r="AE35" s="191"/>
      <c r="AF35" s="191"/>
      <c r="AG35" s="191"/>
      <c r="AH35" s="191"/>
      <c r="AI35" s="192"/>
      <c r="AJ35" s="252"/>
      <c r="AL35" s="253"/>
      <c r="AM35" s="253"/>
    </row>
    <row r="36" s="9" customFormat="1" ht="25.5" spans="1:39">
      <c r="A36" s="10"/>
      <c r="B36" s="1"/>
      <c r="C36" s="11"/>
      <c r="D36" s="1"/>
      <c r="E36" s="12"/>
      <c r="F36" s="10"/>
      <c r="G36" s="13"/>
      <c r="H36" s="14"/>
      <c r="I36" s="158"/>
      <c r="J36" s="158"/>
      <c r="K36" s="159"/>
      <c r="L36" s="17"/>
      <c r="M36" s="17"/>
      <c r="Q36" s="191"/>
      <c r="R36" s="191"/>
      <c r="S36" s="191"/>
      <c r="T36" s="191"/>
      <c r="U36" s="192"/>
      <c r="V36" s="191"/>
      <c r="W36" s="191"/>
      <c r="X36" s="191"/>
      <c r="Y36" s="217"/>
      <c r="Z36" s="217"/>
      <c r="AA36" s="191"/>
      <c r="AB36" s="191"/>
      <c r="AC36" s="191"/>
      <c r="AD36" s="191"/>
      <c r="AE36" s="191"/>
      <c r="AF36" s="191"/>
      <c r="AG36" s="191"/>
      <c r="AH36" s="191"/>
      <c r="AI36" s="192"/>
      <c r="AJ36" s="252"/>
      <c r="AL36" s="253"/>
      <c r="AM36" s="253"/>
    </row>
    <row r="37" s="9" customFormat="1" ht="25.5" spans="1:39">
      <c r="A37" s="10"/>
      <c r="B37" s="1"/>
      <c r="C37" s="11"/>
      <c r="D37" s="1"/>
      <c r="E37" s="12"/>
      <c r="F37" s="10"/>
      <c r="G37" s="13"/>
      <c r="H37" s="14"/>
      <c r="I37" s="158"/>
      <c r="J37" s="158"/>
      <c r="K37" s="159"/>
      <c r="L37" s="17"/>
      <c r="M37" s="17"/>
      <c r="Q37" s="191"/>
      <c r="R37" s="191"/>
      <c r="S37" s="191"/>
      <c r="T37" s="191"/>
      <c r="U37" s="192"/>
      <c r="V37" s="191"/>
      <c r="W37" s="191"/>
      <c r="X37" s="191"/>
      <c r="Y37" s="217"/>
      <c r="Z37" s="217"/>
      <c r="AA37" s="191"/>
      <c r="AB37" s="191"/>
      <c r="AC37" s="191"/>
      <c r="AD37" s="191"/>
      <c r="AE37" s="191"/>
      <c r="AF37" s="191"/>
      <c r="AG37" s="191"/>
      <c r="AH37" s="191"/>
      <c r="AI37" s="192"/>
      <c r="AJ37" s="252"/>
      <c r="AL37" s="253"/>
      <c r="AM37" s="253"/>
    </row>
    <row r="38" s="9" customFormat="1" ht="25.5" spans="1:39">
      <c r="A38" s="10"/>
      <c r="B38" s="1"/>
      <c r="C38" s="11"/>
      <c r="D38" s="1"/>
      <c r="E38" s="12"/>
      <c r="F38" s="10"/>
      <c r="G38" s="13"/>
      <c r="H38" s="14"/>
      <c r="I38" s="158"/>
      <c r="J38" s="158"/>
      <c r="K38" s="159"/>
      <c r="L38" s="17"/>
      <c r="M38" s="17"/>
      <c r="Q38" s="191"/>
      <c r="R38" s="191"/>
      <c r="S38" s="191"/>
      <c r="T38" s="191"/>
      <c r="U38" s="192"/>
      <c r="V38" s="191"/>
      <c r="W38" s="191"/>
      <c r="X38" s="191"/>
      <c r="Y38" s="217"/>
      <c r="Z38" s="217"/>
      <c r="AA38" s="191"/>
      <c r="AB38" s="191"/>
      <c r="AC38" s="191"/>
      <c r="AD38" s="191"/>
      <c r="AE38" s="191"/>
      <c r="AF38" s="191"/>
      <c r="AG38" s="191"/>
      <c r="AH38" s="191"/>
      <c r="AI38" s="192"/>
      <c r="AJ38" s="252"/>
      <c r="AL38" s="253"/>
      <c r="AM38" s="253"/>
    </row>
    <row r="39" s="9" customFormat="1" ht="25.5" spans="1:39">
      <c r="A39" s="10"/>
      <c r="B39" s="1"/>
      <c r="C39" s="11"/>
      <c r="D39" s="1"/>
      <c r="E39" s="12"/>
      <c r="F39" s="10"/>
      <c r="G39" s="13"/>
      <c r="H39" s="14"/>
      <c r="I39" s="158"/>
      <c r="J39" s="158"/>
      <c r="K39" s="159"/>
      <c r="L39" s="17"/>
      <c r="M39" s="17"/>
      <c r="Q39" s="191"/>
      <c r="R39" s="191"/>
      <c r="S39" s="191"/>
      <c r="T39" s="191"/>
      <c r="U39" s="192"/>
      <c r="V39" s="191"/>
      <c r="W39" s="191"/>
      <c r="X39" s="191"/>
      <c r="Y39" s="217"/>
      <c r="Z39" s="217"/>
      <c r="AA39" s="191"/>
      <c r="AB39" s="191"/>
      <c r="AC39" s="191"/>
      <c r="AD39" s="191"/>
      <c r="AE39" s="191"/>
      <c r="AF39" s="191"/>
      <c r="AG39" s="191"/>
      <c r="AH39" s="191"/>
      <c r="AI39" s="192"/>
      <c r="AJ39" s="252"/>
      <c r="AL39" s="253"/>
      <c r="AM39" s="253"/>
    </row>
    <row r="40" s="9" customFormat="1" ht="25.5" spans="1:39">
      <c r="A40" s="10"/>
      <c r="B40" s="1"/>
      <c r="C40" s="11"/>
      <c r="D40" s="1"/>
      <c r="E40" s="12"/>
      <c r="F40" s="10"/>
      <c r="G40" s="13"/>
      <c r="H40" s="14"/>
      <c r="I40" s="158"/>
      <c r="J40" s="158"/>
      <c r="K40" s="159"/>
      <c r="L40" s="17"/>
      <c r="M40" s="17"/>
      <c r="Q40" s="191"/>
      <c r="R40" s="191"/>
      <c r="S40" s="191"/>
      <c r="T40" s="191"/>
      <c r="U40" s="192"/>
      <c r="V40" s="191"/>
      <c r="W40" s="191"/>
      <c r="X40" s="191"/>
      <c r="Y40" s="217"/>
      <c r="Z40" s="217"/>
      <c r="AA40" s="191"/>
      <c r="AB40" s="191"/>
      <c r="AC40" s="191"/>
      <c r="AD40" s="191"/>
      <c r="AE40" s="191"/>
      <c r="AF40" s="191"/>
      <c r="AG40" s="191"/>
      <c r="AH40" s="191"/>
      <c r="AI40" s="192"/>
      <c r="AJ40" s="252"/>
      <c r="AL40" s="253"/>
      <c r="AM40" s="253"/>
    </row>
    <row r="41" s="9" customFormat="1" ht="25.5" spans="1:39">
      <c r="A41" s="10"/>
      <c r="B41" s="1"/>
      <c r="C41" s="11"/>
      <c r="D41" s="1"/>
      <c r="E41" s="12"/>
      <c r="F41" s="10"/>
      <c r="G41" s="13"/>
      <c r="H41" s="14"/>
      <c r="I41" s="158"/>
      <c r="J41" s="158"/>
      <c r="K41" s="159"/>
      <c r="L41" s="17"/>
      <c r="M41" s="17"/>
      <c r="Q41" s="191"/>
      <c r="R41" s="191"/>
      <c r="S41" s="191"/>
      <c r="T41" s="191"/>
      <c r="U41" s="192"/>
      <c r="V41" s="191"/>
      <c r="W41" s="191"/>
      <c r="X41" s="191"/>
      <c r="Y41" s="217"/>
      <c r="Z41" s="217"/>
      <c r="AA41" s="191"/>
      <c r="AB41" s="191"/>
      <c r="AC41" s="191"/>
      <c r="AD41" s="191"/>
      <c r="AE41" s="191"/>
      <c r="AF41" s="191"/>
      <c r="AG41" s="191"/>
      <c r="AH41" s="191"/>
      <c r="AI41" s="192"/>
      <c r="AJ41" s="252"/>
      <c r="AL41" s="253"/>
      <c r="AM41" s="253"/>
    </row>
    <row r="42" s="9" customFormat="1" ht="25.5" spans="1:39">
      <c r="A42" s="10"/>
      <c r="B42" s="1"/>
      <c r="C42" s="11"/>
      <c r="D42" s="1"/>
      <c r="E42" s="12"/>
      <c r="F42" s="10"/>
      <c r="G42" s="13"/>
      <c r="H42" s="14"/>
      <c r="I42" s="158"/>
      <c r="J42" s="158"/>
      <c r="K42" s="159"/>
      <c r="L42" s="17"/>
      <c r="M42" s="17"/>
      <c r="Q42" s="191"/>
      <c r="R42" s="191"/>
      <c r="S42" s="191"/>
      <c r="T42" s="191"/>
      <c r="U42" s="192"/>
      <c r="V42" s="191"/>
      <c r="W42" s="191"/>
      <c r="X42" s="191"/>
      <c r="Y42" s="217"/>
      <c r="Z42" s="217"/>
      <c r="AA42" s="191"/>
      <c r="AB42" s="191"/>
      <c r="AC42" s="191"/>
      <c r="AD42" s="191"/>
      <c r="AE42" s="191"/>
      <c r="AF42" s="191"/>
      <c r="AG42" s="191"/>
      <c r="AH42" s="191"/>
      <c r="AI42" s="192"/>
      <c r="AJ42" s="252"/>
      <c r="AL42" s="253"/>
      <c r="AM42" s="253"/>
    </row>
    <row r="43" s="9" customFormat="1" ht="25.5" spans="1:39">
      <c r="A43" s="10"/>
      <c r="B43" s="1"/>
      <c r="C43" s="11"/>
      <c r="D43" s="1"/>
      <c r="E43" s="12"/>
      <c r="F43" s="10"/>
      <c r="G43" s="13"/>
      <c r="H43" s="14"/>
      <c r="I43" s="158"/>
      <c r="J43" s="158"/>
      <c r="K43" s="159"/>
      <c r="L43" s="17"/>
      <c r="M43" s="17"/>
      <c r="Q43" s="191"/>
      <c r="R43" s="191"/>
      <c r="S43" s="191"/>
      <c r="T43" s="191"/>
      <c r="U43" s="192"/>
      <c r="V43" s="191"/>
      <c r="W43" s="191"/>
      <c r="X43" s="191"/>
      <c r="Y43" s="217"/>
      <c r="Z43" s="217"/>
      <c r="AA43" s="191"/>
      <c r="AB43" s="191"/>
      <c r="AC43" s="191"/>
      <c r="AD43" s="191"/>
      <c r="AE43" s="191"/>
      <c r="AF43" s="191"/>
      <c r="AG43" s="191"/>
      <c r="AH43" s="191"/>
      <c r="AI43" s="192"/>
      <c r="AJ43" s="252"/>
      <c r="AL43" s="253"/>
      <c r="AM43" s="253"/>
    </row>
    <row r="44" s="9" customFormat="1" ht="25.5" spans="1:39">
      <c r="A44" s="10"/>
      <c r="B44" s="1"/>
      <c r="C44" s="11"/>
      <c r="D44" s="1"/>
      <c r="E44" s="12"/>
      <c r="F44" s="10"/>
      <c r="G44" s="13"/>
      <c r="H44" s="14"/>
      <c r="I44" s="158"/>
      <c r="J44" s="158"/>
      <c r="K44" s="159"/>
      <c r="L44" s="17"/>
      <c r="M44" s="17"/>
      <c r="Q44" s="191"/>
      <c r="R44" s="191"/>
      <c r="S44" s="191"/>
      <c r="T44" s="191"/>
      <c r="U44" s="192"/>
      <c r="V44" s="191"/>
      <c r="W44" s="191"/>
      <c r="X44" s="191"/>
      <c r="Y44" s="217"/>
      <c r="Z44" s="217"/>
      <c r="AA44" s="191"/>
      <c r="AB44" s="191"/>
      <c r="AC44" s="191"/>
      <c r="AD44" s="191"/>
      <c r="AE44" s="191"/>
      <c r="AF44" s="191"/>
      <c r="AG44" s="191"/>
      <c r="AH44" s="191"/>
      <c r="AI44" s="192"/>
      <c r="AJ44" s="252"/>
      <c r="AL44" s="253"/>
      <c r="AM44" s="253"/>
    </row>
    <row r="45" s="9" customFormat="1" ht="25.5" spans="1:39">
      <c r="A45" s="10"/>
      <c r="B45" s="1"/>
      <c r="C45" s="11"/>
      <c r="D45" s="1"/>
      <c r="E45" s="12"/>
      <c r="F45" s="10"/>
      <c r="G45" s="13"/>
      <c r="H45" s="14"/>
      <c r="I45" s="158"/>
      <c r="J45" s="158"/>
      <c r="K45" s="159"/>
      <c r="L45" s="17"/>
      <c r="M45" s="17"/>
      <c r="Q45" s="191"/>
      <c r="R45" s="191"/>
      <c r="S45" s="191"/>
      <c r="T45" s="191"/>
      <c r="U45" s="192"/>
      <c r="V45" s="191"/>
      <c r="W45" s="191"/>
      <c r="X45" s="191"/>
      <c r="Y45" s="217"/>
      <c r="Z45" s="217"/>
      <c r="AA45" s="191"/>
      <c r="AB45" s="191"/>
      <c r="AC45" s="191"/>
      <c r="AD45" s="191"/>
      <c r="AE45" s="191"/>
      <c r="AF45" s="191"/>
      <c r="AG45" s="191"/>
      <c r="AH45" s="191"/>
      <c r="AI45" s="192"/>
      <c r="AJ45" s="252"/>
      <c r="AL45" s="253"/>
      <c r="AM45" s="253"/>
    </row>
    <row r="46" s="9" customFormat="1" ht="25.5" spans="1:39">
      <c r="A46" s="10"/>
      <c r="B46" s="1"/>
      <c r="C46" s="11"/>
      <c r="D46" s="1"/>
      <c r="E46" s="12"/>
      <c r="F46" s="10"/>
      <c r="G46" s="13"/>
      <c r="H46" s="14"/>
      <c r="I46" s="158"/>
      <c r="J46" s="158"/>
      <c r="K46" s="159"/>
      <c r="L46" s="17"/>
      <c r="M46" s="17"/>
      <c r="Q46" s="191"/>
      <c r="R46" s="191"/>
      <c r="S46" s="191"/>
      <c r="T46" s="191"/>
      <c r="U46" s="192"/>
      <c r="V46" s="191"/>
      <c r="W46" s="191"/>
      <c r="X46" s="191"/>
      <c r="Y46" s="217"/>
      <c r="Z46" s="217"/>
      <c r="AA46" s="191"/>
      <c r="AB46" s="191"/>
      <c r="AC46" s="191"/>
      <c r="AD46" s="191"/>
      <c r="AE46" s="191"/>
      <c r="AF46" s="191"/>
      <c r="AG46" s="191"/>
      <c r="AH46" s="191"/>
      <c r="AI46" s="192"/>
      <c r="AJ46" s="252"/>
      <c r="AL46" s="253"/>
      <c r="AM46" s="253"/>
    </row>
    <row r="47" spans="38:42">
      <c r="AL47" s="253"/>
      <c r="AM47" s="253"/>
      <c r="AN47" s="9"/>
      <c r="AO47" s="9"/>
      <c r="AP47" s="9"/>
    </row>
    <row r="48" spans="39:40">
      <c r="AM48" s="253"/>
      <c r="AN48" s="9"/>
    </row>
  </sheetData>
  <mergeCells count="36">
    <mergeCell ref="A2:N2"/>
    <mergeCell ref="Q2:U2"/>
    <mergeCell ref="B3:K3"/>
    <mergeCell ref="L3:N3"/>
    <mergeCell ref="AA3:AG3"/>
    <mergeCell ref="F4:H4"/>
    <mergeCell ref="I4:K4"/>
    <mergeCell ref="L4:N4"/>
    <mergeCell ref="A3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P3:P6"/>
    <mergeCell ref="Q3:Q6"/>
    <mergeCell ref="R3:R6"/>
    <mergeCell ref="S3:S6"/>
    <mergeCell ref="T3:T6"/>
    <mergeCell ref="U3:U6"/>
    <mergeCell ref="Y7:Y8"/>
    <mergeCell ref="Z4:Z6"/>
    <mergeCell ref="AI3:AI6"/>
    <mergeCell ref="AJ3:AJ6"/>
    <mergeCell ref="V3:Y6"/>
    <mergeCell ref="AA4:AC6"/>
    <mergeCell ref="AD4:AE6"/>
    <mergeCell ref="AF4:AH6"/>
  </mergeCells>
  <pageMargins left="0.275" right="0.196527777777778" top="0.550694444444444" bottom="0.550694444444444" header="0.35" footer="0.511805555555556"/>
  <pageSetup paperSize="9" scale="58" orientation="portrait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1(定)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WHD</cp:lastModifiedBy>
  <dcterms:created xsi:type="dcterms:W3CDTF">2019-08-30T11:41:00Z</dcterms:created>
  <dcterms:modified xsi:type="dcterms:W3CDTF">2019-08-30T13:09:38Z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